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840" yWindow="-80" windowWidth="21640" windowHeight="1344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E7"/>
  <c r="I7"/>
  <c r="H7"/>
  <c r="G7"/>
  <c r="F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<sst xmlns="http://schemas.openxmlformats.org/spreadsheetml/2006/main" count="233" uniqueCount="179">
  <si>
    <t>OTU 47</t>
    <phoneticPr fontId="18" type="noConversion"/>
  </si>
  <si>
    <t>OTU 48</t>
    <phoneticPr fontId="18" type="noConversion"/>
  </si>
  <si>
    <t>OTU 49</t>
    <phoneticPr fontId="18" type="noConversion"/>
  </si>
  <si>
    <t>OTU 50</t>
    <phoneticPr fontId="18" type="noConversion"/>
  </si>
  <si>
    <t>OTU 51</t>
    <phoneticPr fontId="18" type="noConversion"/>
  </si>
  <si>
    <t>OTU 52</t>
    <phoneticPr fontId="18" type="noConversion"/>
  </si>
  <si>
    <t>OTU 53</t>
    <phoneticPr fontId="18" type="noConversion"/>
  </si>
  <si>
    <t>OTU 54</t>
    <phoneticPr fontId="18" type="noConversion"/>
  </si>
  <si>
    <t>OTU 55</t>
    <phoneticPr fontId="18" type="noConversion"/>
  </si>
  <si>
    <t>OTU 56</t>
    <phoneticPr fontId="18" type="noConversion"/>
  </si>
  <si>
    <t>OTU 58</t>
    <phoneticPr fontId="18" type="noConversion"/>
  </si>
  <si>
    <t>OTU 57</t>
    <phoneticPr fontId="18" type="noConversion"/>
  </si>
  <si>
    <t>OTU 59</t>
    <phoneticPr fontId="18" type="noConversion"/>
  </si>
  <si>
    <t>OTU 60</t>
    <phoneticPr fontId="18" type="noConversion"/>
  </si>
  <si>
    <t>OTU 61</t>
    <phoneticPr fontId="18" type="noConversion"/>
  </si>
  <si>
    <t>OTU 38 has spines.   OTU 61 has spines on young leaves.</t>
    <phoneticPr fontId="18" type="noConversion"/>
  </si>
  <si>
    <t>OTU 62</t>
    <phoneticPr fontId="18" type="noConversion"/>
  </si>
  <si>
    <t>OTU 63</t>
    <phoneticPr fontId="18" type="noConversion"/>
  </si>
  <si>
    <t>OTU 64</t>
    <phoneticPr fontId="18" type="noConversion"/>
  </si>
  <si>
    <t>OTU 65</t>
    <phoneticPr fontId="18" type="noConversion"/>
  </si>
  <si>
    <t>OTU 66</t>
    <phoneticPr fontId="18" type="noConversion"/>
  </si>
  <si>
    <t>OTU 67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</si>
  <si>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</si>
  <si>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</si>
  <si>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</si>
  <si>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</si>
  <si>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</si>
  <si>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</si>
  <si>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</si>
  <si>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</si>
  <si>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</si>
  <si>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TEVS</t>
    <phoneticPr fontId="18" type="noConversion"/>
  </si>
  <si>
    <t>OTU 1</t>
    <phoneticPr fontId="18" type="noConversion"/>
  </si>
  <si>
    <t>31.34657°N</t>
    <phoneticPr fontId="18" type="noConversion"/>
  </si>
  <si>
    <t>110.50618°E</t>
    <phoneticPr fontId="18" type="noConversion"/>
  </si>
  <si>
    <t>760 m</t>
    <phoneticPr fontId="18" type="noConversion"/>
  </si>
  <si>
    <t>22.09.2010</t>
    <phoneticPr fontId="18" type="noConversion"/>
  </si>
  <si>
    <t>OTU 2</t>
    <phoneticPr fontId="18" type="noConversion"/>
  </si>
  <si>
    <t>OTU 3</t>
    <phoneticPr fontId="18" type="noConversion"/>
  </si>
  <si>
    <t>OTU 4</t>
    <phoneticPr fontId="18" type="noConversion"/>
  </si>
  <si>
    <t>OTU 5</t>
    <phoneticPr fontId="18" type="noConversion"/>
  </si>
  <si>
    <t>OTU 6</t>
    <phoneticPr fontId="18" type="noConversion"/>
  </si>
  <si>
    <t>OTU 7</t>
    <phoneticPr fontId="18" type="noConversion"/>
  </si>
  <si>
    <t>OTU 8</t>
    <phoneticPr fontId="18" type="noConversion"/>
  </si>
  <si>
    <t>OTU 9</t>
    <phoneticPr fontId="18" type="noConversion"/>
  </si>
  <si>
    <t>OTU 10</t>
    <phoneticPr fontId="18" type="noConversion"/>
  </si>
  <si>
    <t>OTU 11</t>
    <phoneticPr fontId="18" type="noConversion"/>
  </si>
  <si>
    <t>OTU 12</t>
    <phoneticPr fontId="18" type="noConversion"/>
  </si>
  <si>
    <t>OTU 13</t>
    <phoneticPr fontId="18" type="noConversion"/>
  </si>
  <si>
    <t>OTU 14</t>
    <phoneticPr fontId="18" type="noConversion"/>
  </si>
  <si>
    <t>OTU 15</t>
    <phoneticPr fontId="18" type="noConversion"/>
  </si>
  <si>
    <t>OTU 16</t>
    <phoneticPr fontId="18" type="noConversion"/>
  </si>
  <si>
    <t>OTU 17</t>
    <phoneticPr fontId="18" type="noConversion"/>
  </si>
  <si>
    <t>OTU 18</t>
    <phoneticPr fontId="18" type="noConversion"/>
  </si>
  <si>
    <t>OTU 19</t>
    <phoneticPr fontId="18" type="noConversion"/>
  </si>
  <si>
    <t>OTU 20</t>
    <phoneticPr fontId="18" type="noConversion"/>
  </si>
  <si>
    <t>OTU 21</t>
    <phoneticPr fontId="18" type="noConversion"/>
  </si>
  <si>
    <t>OTU 22</t>
    <phoneticPr fontId="18" type="noConversion"/>
  </si>
  <si>
    <t>OTU 23</t>
    <phoneticPr fontId="18" type="noConversion"/>
  </si>
  <si>
    <t>OTU 24</t>
    <phoneticPr fontId="18" type="noConversion"/>
  </si>
  <si>
    <t>OTU 25</t>
    <phoneticPr fontId="18" type="noConversion"/>
  </si>
  <si>
    <t>OTU 26</t>
    <phoneticPr fontId="18" type="noConversion"/>
  </si>
  <si>
    <t>OTU 27</t>
    <phoneticPr fontId="18" type="noConversion"/>
  </si>
  <si>
    <t>OTU 28</t>
    <phoneticPr fontId="18" type="noConversion"/>
  </si>
  <si>
    <t>OTU 29</t>
    <phoneticPr fontId="18" type="noConversion"/>
  </si>
  <si>
    <t>OTU 30</t>
    <phoneticPr fontId="18" type="noConversion"/>
  </si>
  <si>
    <t>OTU 31</t>
    <phoneticPr fontId="18" type="noConversion"/>
  </si>
  <si>
    <t>OTU 32</t>
    <phoneticPr fontId="18" type="noConversion"/>
  </si>
  <si>
    <t>OTU 33</t>
    <phoneticPr fontId="18" type="noConversion"/>
  </si>
  <si>
    <t>OTU 34</t>
    <phoneticPr fontId="18" type="noConversion"/>
  </si>
  <si>
    <t>OTU 35</t>
    <phoneticPr fontId="18" type="noConversion"/>
  </si>
  <si>
    <t>OTU 36</t>
    <phoneticPr fontId="18" type="noConversion"/>
  </si>
  <si>
    <t>OTU 37</t>
    <phoneticPr fontId="18" type="noConversion"/>
  </si>
  <si>
    <t>OTU 38</t>
    <phoneticPr fontId="18" type="noConversion"/>
  </si>
  <si>
    <t>OTU 39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</si>
  <si>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</si>
  <si>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</si>
  <si>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</si>
  <si>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</si>
  <si>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</si>
  <si>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Shennongjia 9, Hubei Province (Sample 17)</t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</si>
  <si>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</si>
  <si>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</si>
  <si>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</si>
  <si>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</si>
  <si>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</si>
  <si>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</si>
  <si>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</si>
  <si>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</si>
  <si>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</si>
  <si>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</si>
  <si>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</si>
  <si>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</si>
  <si>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</si>
  <si>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</si>
  <si>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</si>
  <si>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</si>
  <si>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</si>
  <si>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</si>
  <si>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</si>
  <si>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</si>
  <si>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</si>
  <si>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</si>
  <si>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</si>
  <si>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</si>
  <si>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</si>
  <si>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</si>
  <si>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</si>
  <si>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</si>
  <si>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</si>
  <si>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</si>
  <si>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</si>
  <si>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</si>
  <si>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</si>
  <si>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</si>
  <si>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</si>
  <si>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</si>
  <si>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</si>
  <si>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</si>
  <si>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</si>
  <si>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</si>
  <si>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</si>
  <si>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</si>
  <si>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</si>
  <si>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</si>
  <si>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</si>
  <si>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</si>
  <si>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</si>
  <si>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</si>
  <si>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</si>
  <si>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</si>
  <si>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</si>
  <si>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</si>
  <si>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</si>
  <si>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</si>
  <si>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</si>
  <si>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</si>
  <si>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</si>
  <si>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</si>
  <si>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</si>
  <si>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</si>
  <si>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</si>
  <si>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</si>
  <si>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</si>
  <si>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</si>
  <si>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</si>
  <si>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</si>
  <si>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</si>
  <si>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</si>
  <si>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</si>
  <si>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</si>
  <si>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</si>
  <si>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</si>
  <si>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</si>
  <si>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</si>
  <si>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</si>
  <si>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</si>
  <si>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</si>
  <si>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</si>
  <si>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</si>
  <si>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</si>
  <si>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</si>
  <si>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</si>
  <si>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</si>
  <si>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</si>
  <si>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</si>
  <si>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</si>
  <si>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</si>
  <si>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</si>
  <si>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</si>
  <si>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</si>
  <si>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</si>
  <si>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OTU 45</t>
    <phoneticPr fontId="18" type="noConversion"/>
  </si>
  <si>
    <t>OTU 40</t>
    <phoneticPr fontId="18" type="noConversion"/>
  </si>
  <si>
    <t>OTU 41</t>
    <phoneticPr fontId="18" type="noConversion"/>
  </si>
  <si>
    <t>OTU 42</t>
    <phoneticPr fontId="18" type="noConversion"/>
  </si>
  <si>
    <t>OTU 43</t>
    <phoneticPr fontId="18" type="noConversion"/>
  </si>
  <si>
    <t>OTU 44</t>
    <phoneticPr fontId="18" type="noConversion"/>
  </si>
  <si>
    <t>OTU 46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</si>
</sst>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O64" activePane="bottomRight" state="frozenSplit"/>
      <selection sqref="A1:XFD1048576"/>
      <selection pane="topRight" activeCell="V1" sqref="V1"/>
      <selection pane="bottomLeft" activeCell="A7" sqref="A7"/>
      <selection pane="bottomRight" activeCell="B3" sqref="B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157</v>
      </c>
      <c r="B1" s="238" t="s">
        <v>153</v>
      </c>
      <c r="C1" s="234" t="s">
        <v>154</v>
      </c>
      <c r="D1" s="235"/>
      <c r="E1" s="228" t="s">
        <v>155</v>
      </c>
      <c r="F1" s="229"/>
      <c r="G1" s="228" t="s">
        <v>156</v>
      </c>
      <c r="H1" s="229"/>
      <c r="I1" s="178" t="s">
        <v>83</v>
      </c>
      <c r="J1" s="232"/>
      <c r="K1" s="178" t="s">
        <v>84</v>
      </c>
      <c r="L1" s="179"/>
      <c r="M1" s="174"/>
      <c r="N1" s="192" t="s">
        <v>79</v>
      </c>
      <c r="O1" s="192"/>
      <c r="P1" s="129">
        <v>1</v>
      </c>
      <c r="Q1" s="124"/>
      <c r="R1" s="125"/>
      <c r="S1" s="194" t="s">
        <v>82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81</v>
      </c>
      <c r="O2" s="193"/>
      <c r="P2" s="126" t="s">
        <v>78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31</v>
      </c>
      <c r="B3" s="159" t="s">
        <v>80</v>
      </c>
      <c r="C3" s="182" t="s">
        <v>33</v>
      </c>
      <c r="D3" s="183"/>
      <c r="E3" s="182" t="s">
        <v>34</v>
      </c>
      <c r="F3" s="183"/>
      <c r="G3" s="241" t="s">
        <v>35</v>
      </c>
      <c r="H3" s="242"/>
      <c r="I3" s="243" t="s">
        <v>36</v>
      </c>
      <c r="J3" s="244"/>
      <c r="K3" s="182"/>
      <c r="L3" s="183"/>
      <c r="M3" s="186" t="s">
        <v>15</v>
      </c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76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23</v>
      </c>
      <c r="B5" s="203" t="s">
        <v>22</v>
      </c>
      <c r="C5" s="207" t="s">
        <v>96</v>
      </c>
      <c r="D5" s="208"/>
      <c r="E5" s="209" t="s">
        <v>90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91</v>
      </c>
      <c r="P5" s="215"/>
      <c r="Q5" s="215"/>
      <c r="R5" s="215"/>
      <c r="S5" s="215"/>
      <c r="T5" s="215"/>
      <c r="U5" s="215"/>
      <c r="V5" s="215"/>
      <c r="W5" s="216"/>
      <c r="X5" s="217" t="s">
        <v>92</v>
      </c>
      <c r="Y5" s="218"/>
      <c r="Z5" s="218"/>
      <c r="AA5" s="219"/>
      <c r="AB5" s="220" t="s">
        <v>93</v>
      </c>
      <c r="AC5" s="221"/>
      <c r="AD5" s="222"/>
      <c r="AE5" s="223" t="s">
        <v>94</v>
      </c>
      <c r="AF5" s="224"/>
      <c r="AG5" s="224"/>
      <c r="AH5" s="224"/>
      <c r="AI5" s="225"/>
      <c r="AJ5" s="200" t="s">
        <v>95</v>
      </c>
      <c r="AK5" s="201"/>
      <c r="AL5" s="202"/>
      <c r="AN5" s="172" t="s">
        <v>26</v>
      </c>
      <c r="AO5" s="170" t="s">
        <v>27</v>
      </c>
      <c r="AP5" s="170" t="s">
        <v>28</v>
      </c>
      <c r="AQ5" s="165" t="s">
        <v>29</v>
      </c>
      <c r="AR5" s="165" t="s">
        <v>24</v>
      </c>
      <c r="AS5" s="165" t="s">
        <v>25</v>
      </c>
      <c r="AT5" s="165" t="s">
        <v>169</v>
      </c>
      <c r="AU5" s="165" t="s">
        <v>30</v>
      </c>
      <c r="AV5" s="165" t="s">
        <v>75</v>
      </c>
      <c r="AW5" s="168" t="s">
        <v>170</v>
      </c>
    </row>
    <row r="6" spans="1:88" ht="80.25" customHeight="1" thickBot="1">
      <c r="A6" s="206"/>
      <c r="B6" s="204"/>
      <c r="C6" s="131" t="s">
        <v>160</v>
      </c>
      <c r="D6" s="132" t="s">
        <v>110</v>
      </c>
      <c r="E6" s="133" t="s">
        <v>111</v>
      </c>
      <c r="F6" s="134" t="s">
        <v>77</v>
      </c>
      <c r="G6" s="135" t="s">
        <v>85</v>
      </c>
      <c r="H6" s="136" t="s">
        <v>97</v>
      </c>
      <c r="I6" s="135" t="s">
        <v>86</v>
      </c>
      <c r="J6" s="134" t="s">
        <v>87</v>
      </c>
      <c r="K6" s="135" t="s">
        <v>114</v>
      </c>
      <c r="L6" s="134" t="s">
        <v>115</v>
      </c>
      <c r="M6" s="137" t="s">
        <v>88</v>
      </c>
      <c r="N6" s="138" t="s">
        <v>89</v>
      </c>
      <c r="O6" s="139" t="s">
        <v>117</v>
      </c>
      <c r="P6" s="140" t="s">
        <v>118</v>
      </c>
      <c r="Q6" s="141" t="s">
        <v>119</v>
      </c>
      <c r="R6" s="140" t="s">
        <v>120</v>
      </c>
      <c r="S6" s="142" t="s">
        <v>121</v>
      </c>
      <c r="T6" s="141" t="s">
        <v>122</v>
      </c>
      <c r="U6" s="143" t="s">
        <v>123</v>
      </c>
      <c r="V6" s="140" t="s">
        <v>124</v>
      </c>
      <c r="W6" s="144" t="s">
        <v>125</v>
      </c>
      <c r="X6" s="145" t="s">
        <v>98</v>
      </c>
      <c r="Y6" s="146" t="s">
        <v>100</v>
      </c>
      <c r="Z6" s="147" t="s">
        <v>101</v>
      </c>
      <c r="AA6" s="148" t="s">
        <v>99</v>
      </c>
      <c r="AB6" s="149" t="s">
        <v>102</v>
      </c>
      <c r="AC6" s="150" t="s">
        <v>103</v>
      </c>
      <c r="AD6" s="151" t="s">
        <v>104</v>
      </c>
      <c r="AE6" s="152" t="s">
        <v>108</v>
      </c>
      <c r="AF6" s="153" t="s">
        <v>105</v>
      </c>
      <c r="AG6" s="153" t="s">
        <v>106</v>
      </c>
      <c r="AH6" s="153" t="s">
        <v>107</v>
      </c>
      <c r="AI6" s="154" t="s">
        <v>109</v>
      </c>
      <c r="AJ6" s="155" t="s">
        <v>138</v>
      </c>
      <c r="AK6" s="156" t="s">
        <v>139</v>
      </c>
      <c r="AL6" s="157" t="s">
        <v>140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f t="shared" ref="A7:A71" si="0">IF(B7&gt;0,(ROW(A7)-6),0)</f>
        <v>1</v>
      </c>
      <c r="B7" s="31" t="s">
        <v>32</v>
      </c>
      <c r="C7" s="24">
        <v>1</v>
      </c>
      <c r="D7" s="16"/>
      <c r="E7" s="24"/>
      <c r="F7" s="39">
        <v>1</v>
      </c>
      <c r="G7" s="32">
        <v>1</v>
      </c>
      <c r="H7" s="38"/>
      <c r="I7" s="32"/>
      <c r="J7" s="39">
        <v>1</v>
      </c>
      <c r="K7" s="32"/>
      <c r="L7" s="39">
        <v>1</v>
      </c>
      <c r="M7" s="32"/>
      <c r="N7" s="16"/>
      <c r="O7" s="42"/>
      <c r="P7" s="48"/>
      <c r="Q7" s="38"/>
      <c r="R7" s="48">
        <v>1</v>
      </c>
      <c r="S7" s="50">
        <v>1</v>
      </c>
      <c r="T7" s="38">
        <v>1</v>
      </c>
      <c r="U7" s="48">
        <v>1</v>
      </c>
      <c r="V7" s="50">
        <v>1</v>
      </c>
      <c r="W7" s="16"/>
      <c r="X7" s="38"/>
      <c r="Y7" s="32"/>
      <c r="Z7" s="50"/>
      <c r="AA7" s="17">
        <v>1</v>
      </c>
      <c r="AB7" s="24"/>
      <c r="AC7" s="50"/>
      <c r="AD7" s="17">
        <v>1</v>
      </c>
      <c r="AE7" s="24"/>
      <c r="AF7" s="50"/>
      <c r="AG7" s="50"/>
      <c r="AH7" s="50"/>
      <c r="AI7" s="53">
        <v>1</v>
      </c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37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/>
      <c r="P8" s="48"/>
      <c r="Q8" s="38"/>
      <c r="R8" s="48"/>
      <c r="S8" s="50">
        <v>1</v>
      </c>
      <c r="T8" s="38">
        <v>1</v>
      </c>
      <c r="U8" s="48">
        <v>1</v>
      </c>
      <c r="V8" s="50">
        <v>1</v>
      </c>
      <c r="W8" s="16"/>
      <c r="X8" s="38"/>
      <c r="Y8" s="32"/>
      <c r="Z8" s="50"/>
      <c r="AA8" s="17">
        <v>1</v>
      </c>
      <c r="AB8" s="24"/>
      <c r="AC8" s="50"/>
      <c r="AD8" s="17">
        <v>1</v>
      </c>
      <c r="AE8" s="24"/>
      <c r="AF8" s="50"/>
      <c r="AG8" s="50">
        <v>1</v>
      </c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38</v>
      </c>
      <c r="C9" s="24">
        <v>1</v>
      </c>
      <c r="D9" s="16"/>
      <c r="E9" s="24"/>
      <c r="F9" s="39">
        <v>1</v>
      </c>
      <c r="G9" s="32">
        <v>1</v>
      </c>
      <c r="H9" s="38">
        <v>1</v>
      </c>
      <c r="I9" s="32">
        <v>1</v>
      </c>
      <c r="J9" s="39">
        <v>1</v>
      </c>
      <c r="K9" s="32"/>
      <c r="L9" s="39">
        <v>1</v>
      </c>
      <c r="M9" s="32">
        <v>1</v>
      </c>
      <c r="N9" s="16"/>
      <c r="O9" s="42"/>
      <c r="P9" s="48"/>
      <c r="Q9" s="38"/>
      <c r="R9" s="48"/>
      <c r="S9" s="50">
        <v>1</v>
      </c>
      <c r="T9" s="38">
        <v>1</v>
      </c>
      <c r="U9" s="48">
        <v>1</v>
      </c>
      <c r="V9" s="50"/>
      <c r="W9" s="16"/>
      <c r="X9" s="38"/>
      <c r="Y9" s="32"/>
      <c r="Z9" s="50"/>
      <c r="AA9" s="17">
        <v>1</v>
      </c>
      <c r="AB9" s="24"/>
      <c r="AC9" s="50">
        <v>1</v>
      </c>
      <c r="AD9" s="17">
        <v>1</v>
      </c>
      <c r="AE9" s="24"/>
      <c r="AF9" s="50"/>
      <c r="AG9" s="50">
        <v>1</v>
      </c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39</v>
      </c>
      <c r="C10" s="24">
        <v>1</v>
      </c>
      <c r="D10" s="16"/>
      <c r="E10" s="24"/>
      <c r="F10" s="39">
        <v>1</v>
      </c>
      <c r="G10" s="32">
        <v>1</v>
      </c>
      <c r="H10" s="38"/>
      <c r="I10" s="32">
        <v>1</v>
      </c>
      <c r="J10" s="39">
        <v>1</v>
      </c>
      <c r="K10" s="32"/>
      <c r="L10" s="39">
        <v>1</v>
      </c>
      <c r="M10" s="32">
        <v>1</v>
      </c>
      <c r="N10" s="16"/>
      <c r="O10" s="42"/>
      <c r="P10" s="48"/>
      <c r="Q10" s="38"/>
      <c r="R10" s="48"/>
      <c r="S10" s="50"/>
      <c r="T10" s="38"/>
      <c r="U10" s="48">
        <v>1</v>
      </c>
      <c r="V10" s="50">
        <v>1</v>
      </c>
      <c r="W10" s="16">
        <v>1</v>
      </c>
      <c r="X10" s="38"/>
      <c r="Y10" s="32"/>
      <c r="Z10" s="50"/>
      <c r="AA10" s="17">
        <v>1</v>
      </c>
      <c r="AB10" s="24"/>
      <c r="AC10" s="50">
        <v>1</v>
      </c>
      <c r="AD10" s="17">
        <v>1</v>
      </c>
      <c r="AE10" s="24"/>
      <c r="AF10" s="50">
        <v>1</v>
      </c>
      <c r="AG10" s="50">
        <v>1</v>
      </c>
      <c r="AH10" s="50"/>
      <c r="AI10" s="53"/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40</v>
      </c>
      <c r="C11" s="24">
        <v>1</v>
      </c>
      <c r="D11" s="16"/>
      <c r="E11" s="24"/>
      <c r="F11" s="39">
        <v>1</v>
      </c>
      <c r="G11" s="32">
        <v>1</v>
      </c>
      <c r="H11" s="38">
        <v>1</v>
      </c>
      <c r="I11" s="32"/>
      <c r="J11" s="39">
        <v>1</v>
      </c>
      <c r="K11" s="32"/>
      <c r="L11" s="39">
        <v>1</v>
      </c>
      <c r="M11" s="32"/>
      <c r="N11" s="16"/>
      <c r="O11" s="42"/>
      <c r="P11" s="48"/>
      <c r="Q11" s="38"/>
      <c r="R11" s="48">
        <v>1</v>
      </c>
      <c r="S11" s="50">
        <v>1</v>
      </c>
      <c r="T11" s="38">
        <v>1</v>
      </c>
      <c r="U11" s="48"/>
      <c r="V11" s="50"/>
      <c r="W11" s="16"/>
      <c r="X11" s="38"/>
      <c r="Y11" s="32"/>
      <c r="Z11" s="50"/>
      <c r="AA11" s="17">
        <v>1</v>
      </c>
      <c r="AB11" s="24"/>
      <c r="AC11" s="50"/>
      <c r="AD11" s="17">
        <v>1</v>
      </c>
      <c r="AE11" s="24"/>
      <c r="AF11" s="50"/>
      <c r="AG11" s="50"/>
      <c r="AH11" s="50">
        <v>1</v>
      </c>
      <c r="AI11" s="53">
        <v>1</v>
      </c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41</v>
      </c>
      <c r="C12" s="24">
        <v>1</v>
      </c>
      <c r="D12" s="16"/>
      <c r="E12" s="24"/>
      <c r="F12" s="39">
        <v>1</v>
      </c>
      <c r="G12" s="32">
        <v>1</v>
      </c>
      <c r="H12" s="38">
        <v>1</v>
      </c>
      <c r="I12" s="32">
        <v>1</v>
      </c>
      <c r="J12" s="39">
        <v>1</v>
      </c>
      <c r="K12" s="32">
        <v>1</v>
      </c>
      <c r="L12" s="39">
        <v>1</v>
      </c>
      <c r="M12" s="32"/>
      <c r="N12" s="16"/>
      <c r="O12" s="42"/>
      <c r="P12" s="48"/>
      <c r="Q12" s="38">
        <v>1</v>
      </c>
      <c r="R12" s="48">
        <v>1</v>
      </c>
      <c r="S12" s="50">
        <v>1</v>
      </c>
      <c r="T12" s="38"/>
      <c r="U12" s="48"/>
      <c r="V12" s="50"/>
      <c r="W12" s="16"/>
      <c r="X12" s="38"/>
      <c r="Y12" s="32">
        <v>1</v>
      </c>
      <c r="Z12" s="50">
        <v>1</v>
      </c>
      <c r="AA12" s="17">
        <v>1</v>
      </c>
      <c r="AB12" s="24"/>
      <c r="AC12" s="50">
        <v>1</v>
      </c>
      <c r="AD12" s="17">
        <v>1</v>
      </c>
      <c r="AE12" s="24"/>
      <c r="AF12" s="50">
        <v>1</v>
      </c>
      <c r="AG12" s="50"/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42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/>
      <c r="S13" s="50">
        <v>1</v>
      </c>
      <c r="T13" s="38">
        <v>1</v>
      </c>
      <c r="U13" s="48"/>
      <c r="V13" s="50"/>
      <c r="W13" s="16"/>
      <c r="X13" s="38"/>
      <c r="Y13" s="32"/>
      <c r="Z13" s="50"/>
      <c r="AA13" s="17">
        <v>1</v>
      </c>
      <c r="AB13" s="24"/>
      <c r="AC13" s="50">
        <v>1</v>
      </c>
      <c r="AD13" s="17">
        <v>1</v>
      </c>
      <c r="AE13" s="24"/>
      <c r="AF13" s="50">
        <v>1</v>
      </c>
      <c r="AG13" s="50">
        <v>1</v>
      </c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43</v>
      </c>
      <c r="C14" s="24">
        <v>1</v>
      </c>
      <c r="D14" s="16"/>
      <c r="E14" s="24"/>
      <c r="F14" s="39">
        <v>1</v>
      </c>
      <c r="G14" s="32">
        <v>1</v>
      </c>
      <c r="H14" s="38">
        <v>1</v>
      </c>
      <c r="I14" s="32"/>
      <c r="J14" s="39">
        <v>1</v>
      </c>
      <c r="K14" s="32">
        <v>1</v>
      </c>
      <c r="L14" s="39"/>
      <c r="M14" s="32"/>
      <c r="N14" s="16"/>
      <c r="O14" s="42"/>
      <c r="P14" s="48"/>
      <c r="Q14" s="38">
        <v>1</v>
      </c>
      <c r="R14" s="48">
        <v>1</v>
      </c>
      <c r="S14" s="50">
        <v>1</v>
      </c>
      <c r="T14" s="38"/>
      <c r="U14" s="48"/>
      <c r="V14" s="50"/>
      <c r="W14" s="16"/>
      <c r="X14" s="38"/>
      <c r="Y14" s="32"/>
      <c r="Z14" s="50">
        <v>1</v>
      </c>
      <c r="AA14" s="17">
        <v>1</v>
      </c>
      <c r="AB14" s="24"/>
      <c r="AC14" s="50"/>
      <c r="AD14" s="17">
        <v>1</v>
      </c>
      <c r="AE14" s="24"/>
      <c r="AF14" s="50">
        <v>1</v>
      </c>
      <c r="AG14" s="50">
        <v>1</v>
      </c>
      <c r="AH14" s="50"/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44</v>
      </c>
      <c r="C15" s="24">
        <v>1</v>
      </c>
      <c r="D15" s="16"/>
      <c r="E15" s="24"/>
      <c r="F15" s="39">
        <v>1</v>
      </c>
      <c r="G15" s="32">
        <v>1</v>
      </c>
      <c r="H15" s="38">
        <v>1</v>
      </c>
      <c r="I15" s="32"/>
      <c r="J15" s="39">
        <v>1</v>
      </c>
      <c r="K15" s="32">
        <v>1</v>
      </c>
      <c r="L15" s="39">
        <v>1</v>
      </c>
      <c r="M15" s="32"/>
      <c r="N15" s="16"/>
      <c r="O15" s="42"/>
      <c r="P15" s="48"/>
      <c r="Q15" s="38"/>
      <c r="R15" s="48">
        <v>1</v>
      </c>
      <c r="S15" s="50">
        <v>1</v>
      </c>
      <c r="T15" s="38">
        <v>1</v>
      </c>
      <c r="U15" s="48"/>
      <c r="V15" s="50"/>
      <c r="W15" s="16"/>
      <c r="X15" s="38">
        <v>1</v>
      </c>
      <c r="Y15" s="32"/>
      <c r="Z15" s="50">
        <v>1</v>
      </c>
      <c r="AA15" s="17">
        <v>1</v>
      </c>
      <c r="AB15" s="24"/>
      <c r="AC15" s="50">
        <v>1</v>
      </c>
      <c r="AD15" s="17"/>
      <c r="AE15" s="24"/>
      <c r="AF15" s="50">
        <v>1</v>
      </c>
      <c r="AG15" s="50"/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45</v>
      </c>
      <c r="C16" s="24">
        <v>1</v>
      </c>
      <c r="D16" s="16"/>
      <c r="E16" s="24"/>
      <c r="F16" s="39">
        <v>1</v>
      </c>
      <c r="G16" s="32">
        <v>1</v>
      </c>
      <c r="H16" s="38">
        <v>1</v>
      </c>
      <c r="I16" s="32"/>
      <c r="J16" s="39">
        <v>1</v>
      </c>
      <c r="K16" s="32"/>
      <c r="L16" s="39">
        <v>1</v>
      </c>
      <c r="M16" s="32">
        <v>1</v>
      </c>
      <c r="N16" s="16">
        <v>1</v>
      </c>
      <c r="O16" s="42"/>
      <c r="P16" s="48"/>
      <c r="Q16" s="38"/>
      <c r="R16" s="48"/>
      <c r="S16" s="50">
        <v>1</v>
      </c>
      <c r="T16" s="38">
        <v>1</v>
      </c>
      <c r="U16" s="48">
        <v>1</v>
      </c>
      <c r="V16" s="50">
        <v>1</v>
      </c>
      <c r="W16" s="16"/>
      <c r="X16" s="38"/>
      <c r="Y16" s="32"/>
      <c r="Z16" s="50"/>
      <c r="AA16" s="17">
        <v>1</v>
      </c>
      <c r="AB16" s="24"/>
      <c r="AC16" s="50"/>
      <c r="AD16" s="17">
        <v>1</v>
      </c>
      <c r="AE16" s="24"/>
      <c r="AF16" s="50">
        <v>1</v>
      </c>
      <c r="AG16" s="50">
        <v>1</v>
      </c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46</v>
      </c>
      <c r="C17" s="24">
        <v>1</v>
      </c>
      <c r="D17" s="16"/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/>
      <c r="Q17" s="38"/>
      <c r="R17" s="48"/>
      <c r="S17" s="50">
        <v>1</v>
      </c>
      <c r="T17" s="38">
        <v>1</v>
      </c>
      <c r="U17" s="48"/>
      <c r="V17" s="50"/>
      <c r="W17" s="16"/>
      <c r="X17" s="38"/>
      <c r="Y17" s="32"/>
      <c r="Z17" s="50"/>
      <c r="AA17" s="17">
        <v>1</v>
      </c>
      <c r="AB17" s="24"/>
      <c r="AC17" s="50"/>
      <c r="AD17" s="17">
        <v>1</v>
      </c>
      <c r="AE17" s="24"/>
      <c r="AF17" s="50"/>
      <c r="AG17" s="50"/>
      <c r="AH17" s="50"/>
      <c r="AI17" s="53">
        <v>1</v>
      </c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47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/>
      <c r="R18" s="48">
        <v>1</v>
      </c>
      <c r="S18" s="50">
        <v>1</v>
      </c>
      <c r="T18" s="38"/>
      <c r="U18" s="48"/>
      <c r="V18" s="50"/>
      <c r="W18" s="16"/>
      <c r="X18" s="38"/>
      <c r="Y18" s="32">
        <v>1</v>
      </c>
      <c r="Z18" s="50">
        <v>1</v>
      </c>
      <c r="AA18" s="17">
        <v>1</v>
      </c>
      <c r="AB18" s="24"/>
      <c r="AC18" s="50">
        <v>1</v>
      </c>
      <c r="AD18" s="17">
        <v>1</v>
      </c>
      <c r="AE18" s="24"/>
      <c r="AF18" s="50">
        <v>1</v>
      </c>
      <c r="AG18" s="50"/>
      <c r="AH18" s="50"/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48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/>
      <c r="S19" s="50">
        <v>1</v>
      </c>
      <c r="T19" s="38">
        <v>1</v>
      </c>
      <c r="U19" s="48"/>
      <c r="V19" s="50"/>
      <c r="W19" s="16"/>
      <c r="X19" s="38"/>
      <c r="Y19" s="32"/>
      <c r="Z19" s="50"/>
      <c r="AA19" s="17">
        <v>1</v>
      </c>
      <c r="AB19" s="24"/>
      <c r="AC19" s="50"/>
      <c r="AD19" s="17">
        <v>1</v>
      </c>
      <c r="AE19" s="24"/>
      <c r="AF19" s="50">
        <v>1</v>
      </c>
      <c r="AG19" s="50">
        <v>1</v>
      </c>
      <c r="AH19" s="50"/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49</v>
      </c>
      <c r="C20" s="24">
        <v>1</v>
      </c>
      <c r="D20" s="16"/>
      <c r="E20" s="24"/>
      <c r="F20" s="39">
        <v>1</v>
      </c>
      <c r="G20" s="32">
        <v>1</v>
      </c>
      <c r="H20" s="38">
        <v>1</v>
      </c>
      <c r="I20" s="32"/>
      <c r="J20" s="39">
        <v>1</v>
      </c>
      <c r="K20" s="32"/>
      <c r="L20" s="39">
        <v>1</v>
      </c>
      <c r="M20" s="32"/>
      <c r="N20" s="16"/>
      <c r="O20" s="42"/>
      <c r="P20" s="48"/>
      <c r="Q20" s="38"/>
      <c r="R20" s="48"/>
      <c r="S20" s="50">
        <v>1</v>
      </c>
      <c r="T20" s="38">
        <v>1</v>
      </c>
      <c r="U20" s="48">
        <v>1</v>
      </c>
      <c r="V20" s="50"/>
      <c r="W20" s="16"/>
      <c r="X20" s="38"/>
      <c r="Y20" s="32"/>
      <c r="Z20" s="50"/>
      <c r="AA20" s="17">
        <v>1</v>
      </c>
      <c r="AB20" s="24"/>
      <c r="AC20" s="50"/>
      <c r="AD20" s="17">
        <v>1</v>
      </c>
      <c r="AE20" s="24"/>
      <c r="AF20" s="50"/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50</v>
      </c>
      <c r="C21" s="24">
        <v>1</v>
      </c>
      <c r="D21" s="16"/>
      <c r="E21" s="24"/>
      <c r="F21" s="39">
        <v>1</v>
      </c>
      <c r="G21" s="32">
        <v>1</v>
      </c>
      <c r="H21" s="38"/>
      <c r="I21" s="32"/>
      <c r="J21" s="39">
        <v>1</v>
      </c>
      <c r="K21" s="32"/>
      <c r="L21" s="39">
        <v>1</v>
      </c>
      <c r="M21" s="32"/>
      <c r="N21" s="16"/>
      <c r="O21" s="42"/>
      <c r="P21" s="48"/>
      <c r="Q21" s="38"/>
      <c r="R21" s="48"/>
      <c r="S21" s="50">
        <v>1</v>
      </c>
      <c r="T21" s="38">
        <v>1</v>
      </c>
      <c r="U21" s="48">
        <v>1</v>
      </c>
      <c r="V21" s="50">
        <v>1</v>
      </c>
      <c r="W21" s="16"/>
      <c r="X21" s="38"/>
      <c r="Y21" s="32"/>
      <c r="Z21" s="50"/>
      <c r="AA21" s="17">
        <v>1</v>
      </c>
      <c r="AB21" s="24"/>
      <c r="AC21" s="50">
        <v>1</v>
      </c>
      <c r="AD21" s="17">
        <v>1</v>
      </c>
      <c r="AE21" s="24"/>
      <c r="AF21" s="50"/>
      <c r="AG21" s="50">
        <v>1</v>
      </c>
      <c r="AH21" s="50">
        <v>1</v>
      </c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51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>
        <v>1</v>
      </c>
      <c r="R22" s="48">
        <v>1</v>
      </c>
      <c r="S22" s="50">
        <v>1</v>
      </c>
      <c r="T22" s="38"/>
      <c r="U22" s="48"/>
      <c r="V22" s="50"/>
      <c r="W22" s="16"/>
      <c r="X22" s="38"/>
      <c r="Y22" s="32"/>
      <c r="Z22" s="50"/>
      <c r="AA22" s="17">
        <v>1</v>
      </c>
      <c r="AB22" s="24"/>
      <c r="AC22" s="50"/>
      <c r="AD22" s="17">
        <v>1</v>
      </c>
      <c r="AE22" s="24"/>
      <c r="AF22" s="50"/>
      <c r="AG22" s="50">
        <v>1</v>
      </c>
      <c r="AH22" s="50">
        <v>1</v>
      </c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52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/>
      <c r="S23" s="50">
        <v>1</v>
      </c>
      <c r="T23" s="38">
        <v>1</v>
      </c>
      <c r="U23" s="48">
        <v>1</v>
      </c>
      <c r="V23" s="50">
        <v>1</v>
      </c>
      <c r="W23" s="16"/>
      <c r="X23" s="38"/>
      <c r="Y23" s="32"/>
      <c r="Z23" s="50"/>
      <c r="AA23" s="17">
        <v>1</v>
      </c>
      <c r="AB23" s="24"/>
      <c r="AC23" s="50"/>
      <c r="AD23" s="17">
        <v>1</v>
      </c>
      <c r="AE23" s="24"/>
      <c r="AF23" s="50"/>
      <c r="AG23" s="50"/>
      <c r="AH23" s="50"/>
      <c r="AI23" s="53">
        <v>1</v>
      </c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53</v>
      </c>
      <c r="C24" s="24">
        <v>1</v>
      </c>
      <c r="D24" s="16"/>
      <c r="E24" s="24"/>
      <c r="F24" s="39">
        <v>1</v>
      </c>
      <c r="G24" s="32">
        <v>1</v>
      </c>
      <c r="H24" s="38">
        <v>1</v>
      </c>
      <c r="I24" s="32"/>
      <c r="J24" s="39">
        <v>1</v>
      </c>
      <c r="K24" s="32">
        <v>1</v>
      </c>
      <c r="L24" s="39"/>
      <c r="M24" s="32">
        <v>1</v>
      </c>
      <c r="N24" s="16"/>
      <c r="O24" s="42"/>
      <c r="P24" s="48"/>
      <c r="Q24" s="38"/>
      <c r="R24" s="48">
        <v>1</v>
      </c>
      <c r="S24" s="50">
        <v>1</v>
      </c>
      <c r="T24" s="38">
        <v>1</v>
      </c>
      <c r="U24" s="48">
        <v>1</v>
      </c>
      <c r="V24" s="50">
        <v>1</v>
      </c>
      <c r="W24" s="16"/>
      <c r="X24" s="38"/>
      <c r="Y24" s="32"/>
      <c r="Z24" s="50"/>
      <c r="AA24" s="17">
        <v>1</v>
      </c>
      <c r="AB24" s="24">
        <v>1</v>
      </c>
      <c r="AC24" s="50"/>
      <c r="AD24" s="17"/>
      <c r="AE24" s="24"/>
      <c r="AF24" s="50">
        <v>1</v>
      </c>
      <c r="AG24" s="50">
        <v>1</v>
      </c>
      <c r="AH24" s="50"/>
      <c r="AI24" s="53"/>
      <c r="AJ24" s="24"/>
      <c r="AK24" s="50">
        <v>1</v>
      </c>
      <c r="AL24" s="16">
        <v>1</v>
      </c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54</v>
      </c>
      <c r="C25" s="24">
        <v>1</v>
      </c>
      <c r="D25" s="16"/>
      <c r="E25" s="24"/>
      <c r="F25" s="39">
        <v>1</v>
      </c>
      <c r="G25" s="32">
        <v>1</v>
      </c>
      <c r="H25" s="38"/>
      <c r="I25" s="32"/>
      <c r="J25" s="39">
        <v>1</v>
      </c>
      <c r="K25" s="32"/>
      <c r="L25" s="39">
        <v>1</v>
      </c>
      <c r="M25" s="32"/>
      <c r="N25" s="16"/>
      <c r="O25" s="42"/>
      <c r="P25" s="48"/>
      <c r="Q25" s="38">
        <v>1</v>
      </c>
      <c r="R25" s="48">
        <v>1</v>
      </c>
      <c r="S25" s="50">
        <v>1</v>
      </c>
      <c r="T25" s="38">
        <v>1</v>
      </c>
      <c r="U25" s="48"/>
      <c r="V25" s="50"/>
      <c r="W25" s="16"/>
      <c r="X25" s="38"/>
      <c r="Y25" s="32"/>
      <c r="Z25" s="50">
        <v>1</v>
      </c>
      <c r="AA25" s="17">
        <v>1</v>
      </c>
      <c r="AB25" s="24"/>
      <c r="AC25" s="50">
        <v>1</v>
      </c>
      <c r="AD25" s="17"/>
      <c r="AE25" s="24"/>
      <c r="AF25" s="50"/>
      <c r="AG25" s="50">
        <v>1</v>
      </c>
      <c r="AH25" s="50">
        <v>1</v>
      </c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55</v>
      </c>
      <c r="C26" s="24">
        <v>1</v>
      </c>
      <c r="D26" s="16"/>
      <c r="E26" s="24"/>
      <c r="F26" s="39">
        <v>1</v>
      </c>
      <c r="G26" s="32">
        <v>1</v>
      </c>
      <c r="H26" s="38">
        <v>1</v>
      </c>
      <c r="I26" s="32"/>
      <c r="J26" s="39">
        <v>1</v>
      </c>
      <c r="K26" s="32">
        <v>1</v>
      </c>
      <c r="L26" s="39">
        <v>1</v>
      </c>
      <c r="M26" s="32"/>
      <c r="N26" s="16"/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/>
      <c r="W26" s="16"/>
      <c r="X26" s="38"/>
      <c r="Y26" s="32"/>
      <c r="Z26" s="50"/>
      <c r="AA26" s="17">
        <v>1</v>
      </c>
      <c r="AB26" s="24"/>
      <c r="AC26" s="50">
        <v>1</v>
      </c>
      <c r="AD26" s="17">
        <v>1</v>
      </c>
      <c r="AE26" s="24"/>
      <c r="AF26" s="50">
        <v>1</v>
      </c>
      <c r="AG26" s="50">
        <v>1</v>
      </c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56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>
        <v>1</v>
      </c>
      <c r="T27" s="38">
        <v>1</v>
      </c>
      <c r="U27" s="48">
        <v>1</v>
      </c>
      <c r="V27" s="50"/>
      <c r="W27" s="16"/>
      <c r="X27" s="38"/>
      <c r="Y27" s="32">
        <v>1</v>
      </c>
      <c r="Z27" s="50"/>
      <c r="AA27" s="17"/>
      <c r="AB27" s="24"/>
      <c r="AC27" s="50"/>
      <c r="AD27" s="17">
        <v>1</v>
      </c>
      <c r="AE27" s="24"/>
      <c r="AF27" s="50">
        <v>1</v>
      </c>
      <c r="AG27" s="50">
        <v>1</v>
      </c>
      <c r="AH27" s="50"/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57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>
        <v>1</v>
      </c>
      <c r="T28" s="38">
        <v>1</v>
      </c>
      <c r="U28" s="48">
        <v>1</v>
      </c>
      <c r="V28" s="50"/>
      <c r="W28" s="16"/>
      <c r="X28" s="38"/>
      <c r="Y28" s="32"/>
      <c r="Z28" s="50">
        <v>1</v>
      </c>
      <c r="AA28" s="17">
        <v>1</v>
      </c>
      <c r="AB28" s="24"/>
      <c r="AC28" s="50"/>
      <c r="AD28" s="17">
        <v>1</v>
      </c>
      <c r="AE28" s="24"/>
      <c r="AF28" s="50">
        <v>1</v>
      </c>
      <c r="AG28" s="50">
        <v>1</v>
      </c>
      <c r="AH28" s="50">
        <v>1</v>
      </c>
      <c r="AI28" s="53">
        <v>1</v>
      </c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58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>
        <v>1</v>
      </c>
      <c r="J29" s="39"/>
      <c r="K29" s="32"/>
      <c r="L29" s="39">
        <v>1</v>
      </c>
      <c r="M29" s="32">
        <v>1</v>
      </c>
      <c r="N29" s="16">
        <v>1</v>
      </c>
      <c r="O29" s="42"/>
      <c r="P29" s="48"/>
      <c r="Q29" s="38"/>
      <c r="R29" s="48"/>
      <c r="S29" s="50">
        <v>1</v>
      </c>
      <c r="T29" s="38">
        <v>1</v>
      </c>
      <c r="U29" s="48">
        <v>1</v>
      </c>
      <c r="V29" s="50">
        <v>1</v>
      </c>
      <c r="W29" s="16"/>
      <c r="X29" s="38"/>
      <c r="Y29" s="32"/>
      <c r="Z29" s="50"/>
      <c r="AA29" s="17">
        <v>1</v>
      </c>
      <c r="AB29" s="24">
        <v>1</v>
      </c>
      <c r="AC29" s="50"/>
      <c r="AD29" s="17"/>
      <c r="AE29" s="24"/>
      <c r="AF29" s="50">
        <v>1</v>
      </c>
      <c r="AG29" s="50"/>
      <c r="AH29" s="50"/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59</v>
      </c>
      <c r="C30" s="24">
        <v>1</v>
      </c>
      <c r="D30" s="16"/>
      <c r="E30" s="24">
        <v>1</v>
      </c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>
        <v>1</v>
      </c>
      <c r="S30" s="50">
        <v>1</v>
      </c>
      <c r="T30" s="38">
        <v>1</v>
      </c>
      <c r="U30" s="48">
        <v>1</v>
      </c>
      <c r="V30" s="50"/>
      <c r="W30" s="16"/>
      <c r="X30" s="38"/>
      <c r="Y30" s="32"/>
      <c r="Z30" s="50"/>
      <c r="AA30" s="17">
        <v>1</v>
      </c>
      <c r="AB30" s="24"/>
      <c r="AC30" s="50"/>
      <c r="AD30" s="17">
        <v>1</v>
      </c>
      <c r="AE30" s="24"/>
      <c r="AF30" s="50">
        <v>1</v>
      </c>
      <c r="AG30" s="50">
        <v>1</v>
      </c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60</v>
      </c>
      <c r="C31" s="24">
        <v>1</v>
      </c>
      <c r="D31" s="16"/>
      <c r="E31" s="24">
        <v>1</v>
      </c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>
        <v>1</v>
      </c>
      <c r="T31" s="38">
        <v>1</v>
      </c>
      <c r="U31" s="48">
        <v>1</v>
      </c>
      <c r="V31" s="50"/>
      <c r="W31" s="16"/>
      <c r="X31" s="38"/>
      <c r="Y31" s="32"/>
      <c r="Z31" s="50"/>
      <c r="AA31" s="17">
        <v>1</v>
      </c>
      <c r="AB31" s="24"/>
      <c r="AC31" s="50"/>
      <c r="AD31" s="17">
        <v>1</v>
      </c>
      <c r="AE31" s="24"/>
      <c r="AF31" s="50"/>
      <c r="AG31" s="50"/>
      <c r="AH31" s="50">
        <v>1</v>
      </c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61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>
        <v>1</v>
      </c>
      <c r="U32" s="48">
        <v>1</v>
      </c>
      <c r="V32" s="50">
        <v>1</v>
      </c>
      <c r="W32" s="16">
        <v>1</v>
      </c>
      <c r="X32" s="38"/>
      <c r="Y32" s="32"/>
      <c r="Z32" s="50"/>
      <c r="AA32" s="17">
        <v>1</v>
      </c>
      <c r="AB32" s="24"/>
      <c r="AC32" s="50"/>
      <c r="AD32" s="17">
        <v>1</v>
      </c>
      <c r="AE32" s="24"/>
      <c r="AF32" s="50"/>
      <c r="AG32" s="50">
        <v>1</v>
      </c>
      <c r="AH32" s="50">
        <v>1</v>
      </c>
      <c r="AI32" s="53">
        <v>1</v>
      </c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62</v>
      </c>
      <c r="C33" s="24">
        <v>1</v>
      </c>
      <c r="D33" s="16"/>
      <c r="E33" s="24">
        <v>1</v>
      </c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>
        <v>1</v>
      </c>
      <c r="Q33" s="38">
        <v>1</v>
      </c>
      <c r="R33" s="48">
        <v>1</v>
      </c>
      <c r="S33" s="50">
        <v>1</v>
      </c>
      <c r="T33" s="38"/>
      <c r="U33" s="48"/>
      <c r="V33" s="50"/>
      <c r="W33" s="16"/>
      <c r="X33" s="38"/>
      <c r="Y33" s="32">
        <v>1</v>
      </c>
      <c r="Z33" s="50"/>
      <c r="AA33" s="17"/>
      <c r="AB33" s="24"/>
      <c r="AC33" s="50">
        <v>1</v>
      </c>
      <c r="AD33" s="17"/>
      <c r="AE33" s="24"/>
      <c r="AF33" s="50">
        <v>1</v>
      </c>
      <c r="AG33" s="50"/>
      <c r="AH33" s="50"/>
      <c r="AI33" s="53"/>
      <c r="AJ33" s="24"/>
      <c r="AK33" s="50">
        <v>1</v>
      </c>
      <c r="AL33" s="16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63</v>
      </c>
      <c r="C34" s="24">
        <v>1</v>
      </c>
      <c r="D34" s="16"/>
      <c r="E34" s="24"/>
      <c r="F34" s="39">
        <v>1</v>
      </c>
      <c r="G34" s="32">
        <v>1</v>
      </c>
      <c r="H34" s="38">
        <v>1</v>
      </c>
      <c r="I34" s="32"/>
      <c r="J34" s="39">
        <v>1</v>
      </c>
      <c r="K34" s="32">
        <v>1</v>
      </c>
      <c r="L34" s="39"/>
      <c r="M34" s="32"/>
      <c r="N34" s="16"/>
      <c r="O34" s="42"/>
      <c r="P34" s="48"/>
      <c r="Q34" s="38"/>
      <c r="R34" s="48"/>
      <c r="S34" s="50"/>
      <c r="T34" s="38">
        <v>1</v>
      </c>
      <c r="U34" s="48">
        <v>1</v>
      </c>
      <c r="V34" s="50">
        <v>1</v>
      </c>
      <c r="W34" s="16"/>
      <c r="X34" s="38"/>
      <c r="Y34" s="32"/>
      <c r="Z34" s="50"/>
      <c r="AA34" s="17">
        <v>1</v>
      </c>
      <c r="AB34" s="24"/>
      <c r="AC34" s="50"/>
      <c r="AD34" s="17">
        <v>1</v>
      </c>
      <c r="AE34" s="24"/>
      <c r="AF34" s="50"/>
      <c r="AG34" s="50"/>
      <c r="AH34" s="50">
        <v>1</v>
      </c>
      <c r="AI34" s="53"/>
      <c r="AJ34" s="24"/>
      <c r="AK34" s="50">
        <v>1</v>
      </c>
      <c r="AL34" s="16"/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29</v>
      </c>
      <c r="B35" s="31" t="s">
        <v>64</v>
      </c>
      <c r="C35" s="24">
        <v>1</v>
      </c>
      <c r="D35" s="16"/>
      <c r="E35" s="24">
        <v>1</v>
      </c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>
        <v>1</v>
      </c>
      <c r="U35" s="48">
        <v>1</v>
      </c>
      <c r="V35" s="50">
        <v>1</v>
      </c>
      <c r="W35" s="16">
        <v>1</v>
      </c>
      <c r="X35" s="38"/>
      <c r="Y35" s="32"/>
      <c r="Z35" s="50"/>
      <c r="AA35" s="17">
        <v>1</v>
      </c>
      <c r="AB35" s="24"/>
      <c r="AC35" s="50"/>
      <c r="AD35" s="17">
        <v>1</v>
      </c>
      <c r="AE35" s="24"/>
      <c r="AF35" s="50"/>
      <c r="AG35" s="50"/>
      <c r="AH35" s="50">
        <v>1</v>
      </c>
      <c r="AI35" s="53"/>
      <c r="AJ35" s="24"/>
      <c r="AK35" s="50">
        <v>1</v>
      </c>
      <c r="AL35" s="16"/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">
      <c r="A36" s="58">
        <f t="shared" si="0"/>
        <v>30</v>
      </c>
      <c r="B36" s="31" t="s">
        <v>65</v>
      </c>
      <c r="C36" s="24">
        <v>1</v>
      </c>
      <c r="D36" s="16"/>
      <c r="E36" s="24">
        <v>1</v>
      </c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>
        <v>1</v>
      </c>
      <c r="R36" s="48">
        <v>1</v>
      </c>
      <c r="S36" s="50">
        <v>1</v>
      </c>
      <c r="T36" s="38"/>
      <c r="U36" s="48"/>
      <c r="V36" s="50"/>
      <c r="W36" s="16"/>
      <c r="X36" s="38"/>
      <c r="Y36" s="32"/>
      <c r="Z36" s="50"/>
      <c r="AA36" s="17">
        <v>1</v>
      </c>
      <c r="AB36" s="24"/>
      <c r="AC36" s="50"/>
      <c r="AD36" s="17">
        <v>1</v>
      </c>
      <c r="AE36" s="24"/>
      <c r="AF36" s="50">
        <v>1</v>
      </c>
      <c r="AG36" s="50">
        <v>1</v>
      </c>
      <c r="AH36" s="50"/>
      <c r="AI36" s="53"/>
      <c r="AJ36" s="24"/>
      <c r="AK36" s="50">
        <v>1</v>
      </c>
      <c r="AL36" s="16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">
      <c r="A37" s="58">
        <f t="shared" si="0"/>
        <v>31</v>
      </c>
      <c r="B37" s="31" t="s">
        <v>66</v>
      </c>
      <c r="C37" s="24">
        <v>1</v>
      </c>
      <c r="D37" s="16"/>
      <c r="E37" s="24">
        <v>1</v>
      </c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>
        <v>1</v>
      </c>
      <c r="R37" s="48">
        <v>1</v>
      </c>
      <c r="S37" s="50">
        <v>1</v>
      </c>
      <c r="T37" s="38"/>
      <c r="U37" s="48"/>
      <c r="V37" s="50"/>
      <c r="W37" s="16"/>
      <c r="X37" s="38"/>
      <c r="Y37" s="32"/>
      <c r="Z37" s="50">
        <v>1</v>
      </c>
      <c r="AA37" s="17">
        <v>1</v>
      </c>
      <c r="AB37" s="24"/>
      <c r="AC37" s="50">
        <v>1</v>
      </c>
      <c r="AD37" s="17">
        <v>1</v>
      </c>
      <c r="AE37" s="24"/>
      <c r="AF37" s="50">
        <v>1</v>
      </c>
      <c r="AG37" s="50"/>
      <c r="AH37" s="50"/>
      <c r="AI37" s="53"/>
      <c r="AJ37" s="24"/>
      <c r="AK37" s="50">
        <v>1</v>
      </c>
      <c r="AL37" s="16"/>
      <c r="AM37" s="1"/>
      <c r="AN37" s="21" t="str">
        <f t="shared" si="1"/>
        <v>Finished</v>
      </c>
      <c r="AO37" s="18">
        <f t="shared" si="10"/>
        <v>31</v>
      </c>
      <c r="AP37" s="18" t="str">
        <f t="shared" si="11"/>
        <v>OK</v>
      </c>
      <c r="AQ37" s="18" t="str">
        <f t="shared" si="12"/>
        <v>OK</v>
      </c>
      <c r="AR37" s="18" t="str">
        <f t="shared" si="5"/>
        <v>OK</v>
      </c>
      <c r="AS37" s="18" t="str">
        <f t="shared" si="13"/>
        <v>OK</v>
      </c>
      <c r="AT37" s="18" t="str">
        <f t="shared" si="14"/>
        <v>OK</v>
      </c>
      <c r="AU37" s="18" t="str">
        <f t="shared" si="15"/>
        <v>OK</v>
      </c>
      <c r="AV37" s="22" t="str">
        <f t="shared" si="8"/>
        <v>OK</v>
      </c>
      <c r="AW37" s="23" t="str">
        <f t="shared" si="16"/>
        <v>OK</v>
      </c>
    </row>
    <row r="38" spans="1:49" ht="15">
      <c r="A38" s="58">
        <f t="shared" si="0"/>
        <v>32</v>
      </c>
      <c r="B38" s="31" t="s">
        <v>67</v>
      </c>
      <c r="C38" s="24">
        <v>1</v>
      </c>
      <c r="D38" s="16"/>
      <c r="E38" s="24"/>
      <c r="F38" s="39">
        <v>1</v>
      </c>
      <c r="G38" s="32">
        <v>1</v>
      </c>
      <c r="H38" s="38">
        <v>1</v>
      </c>
      <c r="I38" s="32"/>
      <c r="J38" s="39">
        <v>1</v>
      </c>
      <c r="K38" s="32">
        <v>1</v>
      </c>
      <c r="L38" s="39"/>
      <c r="M38" s="32"/>
      <c r="N38" s="16"/>
      <c r="O38" s="42"/>
      <c r="P38" s="48"/>
      <c r="Q38" s="38"/>
      <c r="R38" s="48"/>
      <c r="S38" s="50">
        <v>1</v>
      </c>
      <c r="T38" s="38">
        <v>1</v>
      </c>
      <c r="U38" s="48">
        <v>1</v>
      </c>
      <c r="V38" s="50"/>
      <c r="W38" s="16"/>
      <c r="X38" s="38"/>
      <c r="Y38" s="32"/>
      <c r="Z38" s="50"/>
      <c r="AA38" s="17">
        <v>1</v>
      </c>
      <c r="AB38" s="24"/>
      <c r="AC38" s="50">
        <v>1</v>
      </c>
      <c r="AD38" s="17"/>
      <c r="AE38" s="24"/>
      <c r="AF38" s="50">
        <v>1</v>
      </c>
      <c r="AG38" s="50">
        <v>1</v>
      </c>
      <c r="AH38" s="50"/>
      <c r="AI38" s="53"/>
      <c r="AJ38" s="24"/>
      <c r="AK38" s="50">
        <v>1</v>
      </c>
      <c r="AL38" s="16"/>
      <c r="AM38" s="1"/>
      <c r="AN38" s="21" t="str">
        <f t="shared" si="1"/>
        <v>Finished</v>
      </c>
      <c r="AO38" s="18">
        <f t="shared" si="10"/>
        <v>32</v>
      </c>
      <c r="AP38" s="18" t="str">
        <f t="shared" si="11"/>
        <v>OK</v>
      </c>
      <c r="AQ38" s="18" t="str">
        <f t="shared" si="12"/>
        <v>OK</v>
      </c>
      <c r="AR38" s="18" t="str">
        <f t="shared" si="5"/>
        <v>OK</v>
      </c>
      <c r="AS38" s="18" t="str">
        <f t="shared" si="13"/>
        <v>OK</v>
      </c>
      <c r="AT38" s="18" t="str">
        <f t="shared" si="14"/>
        <v>OK</v>
      </c>
      <c r="AU38" s="18" t="str">
        <f t="shared" si="15"/>
        <v>OK</v>
      </c>
      <c r="AV38" s="22" t="str">
        <f t="shared" si="8"/>
        <v>OK</v>
      </c>
      <c r="AW38" s="23" t="str">
        <f t="shared" si="16"/>
        <v>OK</v>
      </c>
    </row>
    <row r="39" spans="1:49" ht="15">
      <c r="A39" s="58">
        <f t="shared" si="0"/>
        <v>33</v>
      </c>
      <c r="B39" s="31" t="s">
        <v>68</v>
      </c>
      <c r="C39" s="24">
        <v>1</v>
      </c>
      <c r="D39" s="16"/>
      <c r="E39" s="24">
        <v>1</v>
      </c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>
        <v>1</v>
      </c>
      <c r="U39" s="48">
        <v>1</v>
      </c>
      <c r="V39" s="50">
        <v>1</v>
      </c>
      <c r="W39" s="16"/>
      <c r="X39" s="38"/>
      <c r="Y39" s="32"/>
      <c r="Z39" s="50"/>
      <c r="AA39" s="17">
        <v>1</v>
      </c>
      <c r="AB39" s="24"/>
      <c r="AC39" s="50"/>
      <c r="AD39" s="17">
        <v>1</v>
      </c>
      <c r="AE39" s="24"/>
      <c r="AF39" s="50"/>
      <c r="AG39" s="50">
        <v>1</v>
      </c>
      <c r="AH39" s="50">
        <v>1</v>
      </c>
      <c r="AI39" s="53"/>
      <c r="AJ39" s="24"/>
      <c r="AK39" s="50">
        <v>1</v>
      </c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10"/>
        <v>33</v>
      </c>
      <c r="AP39" s="18" t="str">
        <f t="shared" si="11"/>
        <v>OK</v>
      </c>
      <c r="AQ39" s="18" t="str">
        <f t="shared" si="12"/>
        <v>OK</v>
      </c>
      <c r="AR39" s="18" t="str">
        <f t="shared" si="5"/>
        <v>OK</v>
      </c>
      <c r="AS39" s="18" t="str">
        <f t="shared" si="13"/>
        <v>OK</v>
      </c>
      <c r="AT39" s="18" t="str">
        <f t="shared" si="14"/>
        <v>OK</v>
      </c>
      <c r="AU39" s="18" t="str">
        <f t="shared" si="15"/>
        <v>OK</v>
      </c>
      <c r="AV39" s="22" t="str">
        <f t="shared" si="8"/>
        <v>OK</v>
      </c>
      <c r="AW39" s="23" t="str">
        <f t="shared" si="16"/>
        <v>OK</v>
      </c>
    </row>
    <row r="40" spans="1:49" ht="15">
      <c r="A40" s="58">
        <f t="shared" si="0"/>
        <v>34</v>
      </c>
      <c r="B40" s="31" t="s">
        <v>69</v>
      </c>
      <c r="C40" s="24">
        <v>1</v>
      </c>
      <c r="D40" s="16"/>
      <c r="E40" s="24">
        <v>1</v>
      </c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>
        <v>1</v>
      </c>
      <c r="S40" s="50">
        <v>1</v>
      </c>
      <c r="T40" s="38">
        <v>1</v>
      </c>
      <c r="U40" s="48"/>
      <c r="V40" s="50"/>
      <c r="W40" s="16"/>
      <c r="X40" s="38"/>
      <c r="Y40" s="32"/>
      <c r="Z40" s="50"/>
      <c r="AA40" s="17">
        <v>1</v>
      </c>
      <c r="AB40" s="24"/>
      <c r="AC40" s="50"/>
      <c r="AD40" s="17">
        <v>1</v>
      </c>
      <c r="AE40" s="24"/>
      <c r="AF40" s="50"/>
      <c r="AG40" s="50">
        <v>1</v>
      </c>
      <c r="AH40" s="50">
        <v>1</v>
      </c>
      <c r="AI40" s="53"/>
      <c r="AJ40" s="24"/>
      <c r="AK40" s="50">
        <v>1</v>
      </c>
      <c r="AL40" s="16"/>
      <c r="AM40" s="1"/>
      <c r="AN40" s="21" t="str">
        <f t="shared" si="17"/>
        <v>Finished</v>
      </c>
      <c r="AO40" s="18">
        <f t="shared" si="10"/>
        <v>34</v>
      </c>
      <c r="AP40" s="18" t="str">
        <f t="shared" si="11"/>
        <v>OK</v>
      </c>
      <c r="AQ40" s="18" t="str">
        <f t="shared" si="12"/>
        <v>OK</v>
      </c>
      <c r="AR40" s="18" t="str">
        <f t="shared" si="5"/>
        <v>OK</v>
      </c>
      <c r="AS40" s="18" t="str">
        <f t="shared" si="13"/>
        <v>OK</v>
      </c>
      <c r="AT40" s="18" t="str">
        <f t="shared" si="14"/>
        <v>OK</v>
      </c>
      <c r="AU40" s="18" t="str">
        <f t="shared" si="15"/>
        <v>OK</v>
      </c>
      <c r="AV40" s="22" t="str">
        <f t="shared" si="8"/>
        <v>OK</v>
      </c>
      <c r="AW40" s="23" t="str">
        <f t="shared" si="16"/>
        <v>OK</v>
      </c>
    </row>
    <row r="41" spans="1:49" ht="15">
      <c r="A41" s="58">
        <f t="shared" si="0"/>
        <v>35</v>
      </c>
      <c r="B41" s="31" t="s">
        <v>70</v>
      </c>
      <c r="C41" s="24">
        <v>1</v>
      </c>
      <c r="D41" s="16"/>
      <c r="E41" s="24"/>
      <c r="F41" s="39">
        <v>1</v>
      </c>
      <c r="G41" s="32">
        <v>1</v>
      </c>
      <c r="H41" s="38">
        <v>1</v>
      </c>
      <c r="I41" s="32"/>
      <c r="J41" s="39">
        <v>1</v>
      </c>
      <c r="K41" s="32"/>
      <c r="L41" s="39">
        <v>1</v>
      </c>
      <c r="M41" s="32">
        <v>1</v>
      </c>
      <c r="N41" s="16"/>
      <c r="O41" s="42"/>
      <c r="P41" s="48"/>
      <c r="Q41" s="38">
        <v>1</v>
      </c>
      <c r="R41" s="48">
        <v>1</v>
      </c>
      <c r="S41" s="50">
        <v>1</v>
      </c>
      <c r="T41" s="38">
        <v>1</v>
      </c>
      <c r="U41" s="48"/>
      <c r="V41" s="50"/>
      <c r="W41" s="16"/>
      <c r="X41" s="38"/>
      <c r="Y41" s="32"/>
      <c r="Z41" s="50">
        <v>1</v>
      </c>
      <c r="AA41" s="17">
        <v>1</v>
      </c>
      <c r="AB41" s="24">
        <v>1</v>
      </c>
      <c r="AC41" s="50">
        <v>1</v>
      </c>
      <c r="AD41" s="17"/>
      <c r="AE41" s="24"/>
      <c r="AF41" s="50">
        <v>1</v>
      </c>
      <c r="AG41" s="50">
        <v>1</v>
      </c>
      <c r="AH41" s="50"/>
      <c r="AI41" s="53"/>
      <c r="AJ41" s="24"/>
      <c r="AK41" s="50">
        <v>1</v>
      </c>
      <c r="AL41" s="16"/>
      <c r="AM41" s="1"/>
      <c r="AN41" s="21" t="str">
        <f t="shared" si="17"/>
        <v>Finished</v>
      </c>
      <c r="AO41" s="18">
        <f t="shared" si="10"/>
        <v>35</v>
      </c>
      <c r="AP41" s="18" t="str">
        <f t="shared" si="11"/>
        <v>OK</v>
      </c>
      <c r="AQ41" s="18" t="str">
        <f t="shared" si="12"/>
        <v>OK</v>
      </c>
      <c r="AR41" s="18" t="str">
        <f t="shared" si="5"/>
        <v>OK</v>
      </c>
      <c r="AS41" s="18" t="str">
        <f t="shared" si="13"/>
        <v>OK</v>
      </c>
      <c r="AT41" s="18" t="str">
        <f t="shared" si="14"/>
        <v>OK</v>
      </c>
      <c r="AU41" s="18" t="str">
        <f t="shared" si="15"/>
        <v>OK</v>
      </c>
      <c r="AV41" s="22" t="str">
        <f t="shared" si="8"/>
        <v>OK</v>
      </c>
      <c r="AW41" s="23" t="str">
        <f t="shared" si="16"/>
        <v>OK</v>
      </c>
    </row>
    <row r="42" spans="1:49" ht="15">
      <c r="A42" s="58">
        <f t="shared" si="0"/>
        <v>36</v>
      </c>
      <c r="B42" s="31" t="s">
        <v>71</v>
      </c>
      <c r="C42" s="24">
        <v>1</v>
      </c>
      <c r="D42" s="16"/>
      <c r="E42" s="24">
        <v>1</v>
      </c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>
        <v>1</v>
      </c>
      <c r="S42" s="50">
        <v>1</v>
      </c>
      <c r="T42" s="38">
        <v>1</v>
      </c>
      <c r="U42" s="48">
        <v>1</v>
      </c>
      <c r="V42" s="50"/>
      <c r="W42" s="16"/>
      <c r="X42" s="38"/>
      <c r="Y42" s="32"/>
      <c r="Z42" s="50">
        <v>1</v>
      </c>
      <c r="AA42" s="17"/>
      <c r="AB42" s="24"/>
      <c r="AC42" s="50"/>
      <c r="AD42" s="17">
        <v>1</v>
      </c>
      <c r="AE42" s="24"/>
      <c r="AF42" s="50"/>
      <c r="AG42" s="50">
        <v>1</v>
      </c>
      <c r="AH42" s="50"/>
      <c r="AI42" s="53"/>
      <c r="AJ42" s="24"/>
      <c r="AK42" s="50">
        <v>1</v>
      </c>
      <c r="AL42" s="16"/>
      <c r="AM42" s="1"/>
      <c r="AN42" s="21" t="str">
        <f t="shared" si="17"/>
        <v>Finished</v>
      </c>
      <c r="AO42" s="18">
        <f t="shared" si="10"/>
        <v>36</v>
      </c>
      <c r="AP42" s="18" t="str">
        <f t="shared" si="11"/>
        <v>OK</v>
      </c>
      <c r="AQ42" s="18" t="str">
        <f t="shared" si="12"/>
        <v>OK</v>
      </c>
      <c r="AR42" s="18" t="str">
        <f t="shared" si="5"/>
        <v>OK</v>
      </c>
      <c r="AS42" s="18" t="str">
        <f t="shared" si="13"/>
        <v>OK</v>
      </c>
      <c r="AT42" s="18" t="str">
        <f t="shared" si="14"/>
        <v>OK</v>
      </c>
      <c r="AU42" s="18" t="str">
        <f t="shared" si="15"/>
        <v>OK</v>
      </c>
      <c r="AV42" s="22" t="str">
        <f t="shared" si="8"/>
        <v>OK</v>
      </c>
      <c r="AW42" s="23" t="str">
        <f t="shared" si="16"/>
        <v>OK</v>
      </c>
    </row>
    <row r="43" spans="1:49" ht="15">
      <c r="A43" s="58">
        <f t="shared" si="0"/>
        <v>37</v>
      </c>
      <c r="B43" s="31" t="s">
        <v>72</v>
      </c>
      <c r="C43" s="24">
        <v>1</v>
      </c>
      <c r="D43" s="16"/>
      <c r="E43" s="24"/>
      <c r="F43" s="39">
        <v>1</v>
      </c>
      <c r="G43" s="32">
        <v>1</v>
      </c>
      <c r="H43" s="38">
        <v>1</v>
      </c>
      <c r="I43" s="32"/>
      <c r="J43" s="39">
        <v>1</v>
      </c>
      <c r="K43" s="32">
        <v>1</v>
      </c>
      <c r="L43" s="39">
        <v>1</v>
      </c>
      <c r="M43" s="32"/>
      <c r="N43" s="16"/>
      <c r="O43" s="42"/>
      <c r="P43" s="48"/>
      <c r="Q43" s="38">
        <v>1</v>
      </c>
      <c r="R43" s="48">
        <v>1</v>
      </c>
      <c r="S43" s="50">
        <v>1</v>
      </c>
      <c r="T43" s="38">
        <v>1</v>
      </c>
      <c r="U43" s="48">
        <v>1</v>
      </c>
      <c r="V43" s="50"/>
      <c r="W43" s="16"/>
      <c r="X43" s="38"/>
      <c r="Y43" s="32"/>
      <c r="Z43" s="50">
        <v>1</v>
      </c>
      <c r="AA43" s="17">
        <v>1</v>
      </c>
      <c r="AB43" s="24"/>
      <c r="AC43" s="50"/>
      <c r="AD43" s="17">
        <v>1</v>
      </c>
      <c r="AE43" s="24"/>
      <c r="AF43" s="50"/>
      <c r="AG43" s="50"/>
      <c r="AH43" s="50">
        <v>1</v>
      </c>
      <c r="AI43" s="53">
        <v>1</v>
      </c>
      <c r="AJ43" s="24"/>
      <c r="AK43" s="50">
        <v>1</v>
      </c>
      <c r="AL43" s="16"/>
      <c r="AM43" s="1"/>
      <c r="AN43" s="21" t="str">
        <f t="shared" si="17"/>
        <v>Finished</v>
      </c>
      <c r="AO43" s="18">
        <f t="shared" si="10"/>
        <v>37</v>
      </c>
      <c r="AP43" s="18" t="str">
        <f t="shared" si="11"/>
        <v>OK</v>
      </c>
      <c r="AQ43" s="18" t="str">
        <f t="shared" si="12"/>
        <v>OK</v>
      </c>
      <c r="AR43" s="18" t="str">
        <f t="shared" si="5"/>
        <v>OK</v>
      </c>
      <c r="AS43" s="18" t="str">
        <f t="shared" si="13"/>
        <v>OK</v>
      </c>
      <c r="AT43" s="18" t="str">
        <f t="shared" si="14"/>
        <v>OK</v>
      </c>
      <c r="AU43" s="18" t="str">
        <f t="shared" si="15"/>
        <v>OK</v>
      </c>
      <c r="AV43" s="22" t="str">
        <f t="shared" si="8"/>
        <v>OK</v>
      </c>
      <c r="AW43" s="23" t="str">
        <f t="shared" si="16"/>
        <v>OK</v>
      </c>
    </row>
    <row r="44" spans="1:49" ht="15">
      <c r="A44" s="58">
        <f t="shared" si="0"/>
        <v>38</v>
      </c>
      <c r="B44" s="31" t="s">
        <v>73</v>
      </c>
      <c r="C44" s="24">
        <v>1</v>
      </c>
      <c r="D44" s="16"/>
      <c r="E44" s="24">
        <v>1</v>
      </c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>
        <v>1</v>
      </c>
      <c r="U44" s="48">
        <v>1</v>
      </c>
      <c r="V44" s="50"/>
      <c r="W44" s="16"/>
      <c r="X44" s="38"/>
      <c r="Y44" s="32"/>
      <c r="Z44" s="50">
        <v>1</v>
      </c>
      <c r="AA44" s="17">
        <v>1</v>
      </c>
      <c r="AB44" s="24"/>
      <c r="AC44" s="50">
        <v>1</v>
      </c>
      <c r="AD44" s="17"/>
      <c r="AE44" s="24"/>
      <c r="AF44" s="50">
        <v>1</v>
      </c>
      <c r="AG44" s="50"/>
      <c r="AH44" s="50"/>
      <c r="AI44" s="53"/>
      <c r="AJ44" s="24"/>
      <c r="AK44" s="50">
        <v>1</v>
      </c>
      <c r="AL44" s="16"/>
      <c r="AM44" s="1"/>
      <c r="AN44" s="21" t="str">
        <f t="shared" si="17"/>
        <v>Finished</v>
      </c>
      <c r="AO44" s="18">
        <f t="shared" si="10"/>
        <v>38</v>
      </c>
      <c r="AP44" s="18" t="str">
        <f t="shared" si="11"/>
        <v>OK</v>
      </c>
      <c r="AQ44" s="18" t="str">
        <f t="shared" si="12"/>
        <v>OK</v>
      </c>
      <c r="AR44" s="18" t="str">
        <f t="shared" si="5"/>
        <v>OK</v>
      </c>
      <c r="AS44" s="18" t="str">
        <f t="shared" si="13"/>
        <v>OK</v>
      </c>
      <c r="AT44" s="18" t="str">
        <f t="shared" si="14"/>
        <v>OK</v>
      </c>
      <c r="AU44" s="18" t="str">
        <f t="shared" si="15"/>
        <v>OK</v>
      </c>
      <c r="AV44" s="22" t="str">
        <f t="shared" si="8"/>
        <v>OK</v>
      </c>
      <c r="AW44" s="23" t="str">
        <f t="shared" si="16"/>
        <v>OK</v>
      </c>
    </row>
    <row r="45" spans="1:49" ht="15">
      <c r="A45" s="58">
        <f t="shared" si="0"/>
        <v>39</v>
      </c>
      <c r="B45" s="31" t="s">
        <v>74</v>
      </c>
      <c r="C45" s="24">
        <v>1</v>
      </c>
      <c r="D45" s="16">
        <v>1</v>
      </c>
      <c r="E45" s="24"/>
      <c r="F45" s="39">
        <v>1</v>
      </c>
      <c r="G45" s="32">
        <v>1</v>
      </c>
      <c r="H45" s="38">
        <v>1</v>
      </c>
      <c r="I45" s="32"/>
      <c r="J45" s="39">
        <v>1</v>
      </c>
      <c r="K45" s="32">
        <v>1</v>
      </c>
      <c r="L45" s="39">
        <v>1</v>
      </c>
      <c r="M45" s="32"/>
      <c r="N45" s="16"/>
      <c r="O45" s="42"/>
      <c r="P45" s="48"/>
      <c r="Q45" s="38"/>
      <c r="R45" s="48"/>
      <c r="S45" s="50">
        <v>1</v>
      </c>
      <c r="T45" s="38">
        <v>1</v>
      </c>
      <c r="U45" s="48">
        <v>1</v>
      </c>
      <c r="V45" s="50">
        <v>1</v>
      </c>
      <c r="W45" s="16">
        <v>1</v>
      </c>
      <c r="X45" s="38"/>
      <c r="Y45" s="32"/>
      <c r="Z45" s="50"/>
      <c r="AA45" s="17">
        <v>1</v>
      </c>
      <c r="AB45" s="24"/>
      <c r="AC45" s="50">
        <v>1</v>
      </c>
      <c r="AD45" s="17">
        <v>1</v>
      </c>
      <c r="AE45" s="24">
        <v>1</v>
      </c>
      <c r="AF45" s="50">
        <v>1</v>
      </c>
      <c r="AG45" s="50">
        <v>1</v>
      </c>
      <c r="AH45" s="50"/>
      <c r="AI45" s="53"/>
      <c r="AJ45" s="24">
        <v>1</v>
      </c>
      <c r="AK45" s="50">
        <v>1</v>
      </c>
      <c r="AL45" s="16">
        <v>1</v>
      </c>
      <c r="AM45" s="1"/>
      <c r="AN45" s="21" t="str">
        <f t="shared" si="17"/>
        <v>Finished</v>
      </c>
      <c r="AO45" s="18">
        <f t="shared" si="10"/>
        <v>39</v>
      </c>
      <c r="AP45" s="18" t="str">
        <f t="shared" si="11"/>
        <v>OK</v>
      </c>
      <c r="AQ45" s="18" t="str">
        <f t="shared" si="12"/>
        <v>OK</v>
      </c>
      <c r="AR45" s="18" t="str">
        <f t="shared" si="5"/>
        <v>OK</v>
      </c>
      <c r="AS45" s="18" t="str">
        <f t="shared" si="13"/>
        <v>OK</v>
      </c>
      <c r="AT45" s="18" t="str">
        <f t="shared" si="14"/>
        <v>OK</v>
      </c>
      <c r="AU45" s="18" t="str">
        <f t="shared" si="15"/>
        <v>OK</v>
      </c>
      <c r="AV45" s="22" t="str">
        <f t="shared" si="8"/>
        <v>OK</v>
      </c>
      <c r="AW45" s="23" t="str">
        <f t="shared" si="16"/>
        <v>OK</v>
      </c>
    </row>
    <row r="46" spans="1:49" ht="15">
      <c r="A46" s="58">
        <f t="shared" si="0"/>
        <v>40</v>
      </c>
      <c r="B46" s="31" t="s">
        <v>173</v>
      </c>
      <c r="C46" s="24">
        <v>1</v>
      </c>
      <c r="D46" s="16"/>
      <c r="E46" s="24">
        <v>1</v>
      </c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>
        <v>1</v>
      </c>
      <c r="S46" s="50">
        <v>1</v>
      </c>
      <c r="T46" s="38">
        <v>1</v>
      </c>
      <c r="U46" s="48">
        <v>1</v>
      </c>
      <c r="V46" s="50"/>
      <c r="W46" s="16"/>
      <c r="X46" s="38"/>
      <c r="Y46" s="32"/>
      <c r="Z46" s="50"/>
      <c r="AA46" s="17">
        <v>1</v>
      </c>
      <c r="AB46" s="24"/>
      <c r="AC46" s="50">
        <v>1</v>
      </c>
      <c r="AD46" s="17"/>
      <c r="AE46" s="24"/>
      <c r="AF46" s="50">
        <v>1</v>
      </c>
      <c r="AG46" s="50"/>
      <c r="AH46" s="50"/>
      <c r="AI46" s="53"/>
      <c r="AJ46" s="24"/>
      <c r="AK46" s="50">
        <v>1</v>
      </c>
      <c r="AL46" s="16"/>
      <c r="AM46" s="1"/>
      <c r="AN46" s="21" t="str">
        <f t="shared" si="17"/>
        <v>Finished</v>
      </c>
      <c r="AO46" s="18">
        <f t="shared" si="10"/>
        <v>40</v>
      </c>
      <c r="AP46" s="18" t="str">
        <f t="shared" si="11"/>
        <v>OK</v>
      </c>
      <c r="AQ46" s="18" t="str">
        <f t="shared" si="12"/>
        <v>OK</v>
      </c>
      <c r="AR46" s="18" t="str">
        <f t="shared" si="5"/>
        <v>OK</v>
      </c>
      <c r="AS46" s="18" t="str">
        <f t="shared" si="13"/>
        <v>OK</v>
      </c>
      <c r="AT46" s="18" t="str">
        <f t="shared" si="14"/>
        <v>OK</v>
      </c>
      <c r="AU46" s="18" t="str">
        <f t="shared" si="15"/>
        <v>OK</v>
      </c>
      <c r="AV46" s="22" t="str">
        <f t="shared" si="8"/>
        <v>OK</v>
      </c>
      <c r="AW46" s="23" t="str">
        <f t="shared" si="16"/>
        <v>OK</v>
      </c>
    </row>
    <row r="47" spans="1:49" ht="15">
      <c r="A47" s="58">
        <f t="shared" si="0"/>
        <v>41</v>
      </c>
      <c r="B47" s="31" t="s">
        <v>174</v>
      </c>
      <c r="C47" s="24">
        <v>1</v>
      </c>
      <c r="D47" s="16"/>
      <c r="E47" s="24">
        <v>1</v>
      </c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>
        <v>1</v>
      </c>
      <c r="S47" s="50">
        <v>1</v>
      </c>
      <c r="T47" s="38">
        <v>1</v>
      </c>
      <c r="U47" s="48"/>
      <c r="V47" s="50"/>
      <c r="W47" s="16"/>
      <c r="X47" s="38"/>
      <c r="Y47" s="32"/>
      <c r="Z47" s="50"/>
      <c r="AA47" s="17">
        <v>1</v>
      </c>
      <c r="AB47" s="24"/>
      <c r="AC47" s="50">
        <v>1</v>
      </c>
      <c r="AD47" s="17">
        <v>1</v>
      </c>
      <c r="AE47" s="24"/>
      <c r="AF47" s="50">
        <v>1</v>
      </c>
      <c r="AG47" s="50"/>
      <c r="AH47" s="50"/>
      <c r="AI47" s="53"/>
      <c r="AJ47" s="24"/>
      <c r="AK47" s="50">
        <v>1</v>
      </c>
      <c r="AL47" s="16"/>
      <c r="AM47" s="1"/>
      <c r="AN47" s="21" t="str">
        <f t="shared" si="17"/>
        <v>Finished</v>
      </c>
      <c r="AO47" s="18">
        <f t="shared" si="10"/>
        <v>41</v>
      </c>
      <c r="AP47" s="18" t="str">
        <f t="shared" si="11"/>
        <v>OK</v>
      </c>
      <c r="AQ47" s="18" t="str">
        <f t="shared" si="12"/>
        <v>OK</v>
      </c>
      <c r="AR47" s="18" t="str">
        <f t="shared" si="5"/>
        <v>OK</v>
      </c>
      <c r="AS47" s="18" t="str">
        <f t="shared" si="13"/>
        <v>OK</v>
      </c>
      <c r="AT47" s="18" t="str">
        <f t="shared" si="14"/>
        <v>OK</v>
      </c>
      <c r="AU47" s="18" t="str">
        <f t="shared" si="15"/>
        <v>OK</v>
      </c>
      <c r="AV47" s="22" t="str">
        <f t="shared" si="8"/>
        <v>OK</v>
      </c>
      <c r="AW47" s="23" t="str">
        <f t="shared" si="16"/>
        <v>OK</v>
      </c>
    </row>
    <row r="48" spans="1:49" ht="15">
      <c r="A48" s="58">
        <f t="shared" si="0"/>
        <v>42</v>
      </c>
      <c r="B48" s="31" t="s">
        <v>175</v>
      </c>
      <c r="C48" s="24">
        <v>1</v>
      </c>
      <c r="D48" s="16"/>
      <c r="E48" s="24"/>
      <c r="F48" s="39">
        <v>1</v>
      </c>
      <c r="G48" s="32">
        <v>1</v>
      </c>
      <c r="H48" s="38">
        <v>1</v>
      </c>
      <c r="I48" s="32"/>
      <c r="J48" s="39">
        <v>1</v>
      </c>
      <c r="K48" s="32">
        <v>1</v>
      </c>
      <c r="L48" s="39"/>
      <c r="M48" s="32"/>
      <c r="N48" s="16"/>
      <c r="O48" s="42"/>
      <c r="P48" s="48"/>
      <c r="Q48" s="38"/>
      <c r="R48" s="48"/>
      <c r="S48" s="50">
        <v>1</v>
      </c>
      <c r="T48" s="38">
        <v>1</v>
      </c>
      <c r="U48" s="48">
        <v>1</v>
      </c>
      <c r="V48" s="50">
        <v>1</v>
      </c>
      <c r="W48" s="16"/>
      <c r="X48" s="38"/>
      <c r="Y48" s="32"/>
      <c r="Z48" s="50"/>
      <c r="AA48" s="17">
        <v>1</v>
      </c>
      <c r="AB48" s="24"/>
      <c r="AC48" s="50">
        <v>1</v>
      </c>
      <c r="AD48" s="17">
        <v>1</v>
      </c>
      <c r="AE48" s="24"/>
      <c r="AF48" s="50">
        <v>1</v>
      </c>
      <c r="AG48" s="50">
        <v>1</v>
      </c>
      <c r="AH48" s="50"/>
      <c r="AI48" s="53"/>
      <c r="AJ48" s="24"/>
      <c r="AK48" s="50">
        <v>1</v>
      </c>
      <c r="AL48" s="16"/>
      <c r="AM48" s="1"/>
      <c r="AN48" s="21" t="str">
        <f t="shared" si="17"/>
        <v>Finished</v>
      </c>
      <c r="AO48" s="18">
        <f t="shared" si="10"/>
        <v>42</v>
      </c>
      <c r="AP48" s="18" t="str">
        <f t="shared" si="11"/>
        <v>OK</v>
      </c>
      <c r="AQ48" s="18" t="str">
        <f t="shared" si="12"/>
        <v>OK</v>
      </c>
      <c r="AR48" s="18" t="str">
        <f t="shared" si="5"/>
        <v>OK</v>
      </c>
      <c r="AS48" s="18" t="str">
        <f t="shared" si="13"/>
        <v>OK</v>
      </c>
      <c r="AT48" s="18" t="str">
        <f t="shared" si="14"/>
        <v>OK</v>
      </c>
      <c r="AU48" s="18" t="str">
        <f t="shared" si="15"/>
        <v>OK</v>
      </c>
      <c r="AV48" s="22" t="str">
        <f t="shared" si="8"/>
        <v>OK</v>
      </c>
      <c r="AW48" s="23" t="str">
        <f t="shared" si="16"/>
        <v>OK</v>
      </c>
    </row>
    <row r="49" spans="1:49" ht="15">
      <c r="A49" s="58">
        <f t="shared" si="0"/>
        <v>43</v>
      </c>
      <c r="B49" s="31" t="s">
        <v>176</v>
      </c>
      <c r="C49" s="24">
        <v>1</v>
      </c>
      <c r="D49" s="16"/>
      <c r="E49" s="24">
        <v>1</v>
      </c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>
        <v>1</v>
      </c>
      <c r="T49" s="38">
        <v>1</v>
      </c>
      <c r="U49" s="48"/>
      <c r="V49" s="50"/>
      <c r="W49" s="16"/>
      <c r="X49" s="38"/>
      <c r="Y49" s="32"/>
      <c r="Z49" s="50"/>
      <c r="AA49" s="17">
        <v>1</v>
      </c>
      <c r="AB49" s="24"/>
      <c r="AC49" s="50"/>
      <c r="AD49" s="17">
        <v>1</v>
      </c>
      <c r="AE49" s="24"/>
      <c r="AF49" s="50"/>
      <c r="AG49" s="50"/>
      <c r="AH49" s="50">
        <v>1</v>
      </c>
      <c r="AI49" s="53">
        <v>1</v>
      </c>
      <c r="AJ49" s="24"/>
      <c r="AK49" s="50">
        <v>1</v>
      </c>
      <c r="AL49" s="16"/>
      <c r="AM49" s="1"/>
      <c r="AN49" s="21" t="str">
        <f t="shared" si="17"/>
        <v>Finished</v>
      </c>
      <c r="AO49" s="18">
        <f t="shared" si="10"/>
        <v>43</v>
      </c>
      <c r="AP49" s="18" t="str">
        <f t="shared" si="11"/>
        <v>OK</v>
      </c>
      <c r="AQ49" s="18" t="str">
        <f t="shared" si="12"/>
        <v>OK</v>
      </c>
      <c r="AR49" s="18" t="str">
        <f t="shared" si="5"/>
        <v>OK</v>
      </c>
      <c r="AS49" s="18" t="str">
        <f t="shared" si="13"/>
        <v>OK</v>
      </c>
      <c r="AT49" s="18" t="str">
        <f t="shared" si="14"/>
        <v>OK</v>
      </c>
      <c r="AU49" s="18" t="str">
        <f t="shared" si="15"/>
        <v>OK</v>
      </c>
      <c r="AV49" s="22" t="str">
        <f t="shared" si="8"/>
        <v>OK</v>
      </c>
      <c r="AW49" s="23" t="str">
        <f t="shared" si="16"/>
        <v>OK</v>
      </c>
    </row>
    <row r="50" spans="1:49" ht="15">
      <c r="A50" s="58">
        <f t="shared" si="0"/>
        <v>44</v>
      </c>
      <c r="B50" s="31" t="s">
        <v>177</v>
      </c>
      <c r="C50" s="24">
        <v>1</v>
      </c>
      <c r="D50" s="16">
        <v>1</v>
      </c>
      <c r="E50" s="24"/>
      <c r="F50" s="39">
        <v>1</v>
      </c>
      <c r="G50" s="32">
        <v>1</v>
      </c>
      <c r="H50" s="38">
        <v>1</v>
      </c>
      <c r="I50" s="32"/>
      <c r="J50" s="39">
        <v>1</v>
      </c>
      <c r="K50" s="32"/>
      <c r="L50" s="39">
        <v>1</v>
      </c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>
        <v>1</v>
      </c>
      <c r="X50" s="38"/>
      <c r="Y50" s="32"/>
      <c r="Z50" s="50"/>
      <c r="AA50" s="17">
        <v>1</v>
      </c>
      <c r="AB50" s="24"/>
      <c r="AC50" s="50">
        <v>1</v>
      </c>
      <c r="AD50" s="17"/>
      <c r="AE50" s="24"/>
      <c r="AF50" s="50">
        <v>1</v>
      </c>
      <c r="AG50" s="50"/>
      <c r="AH50" s="50"/>
      <c r="AI50" s="53"/>
      <c r="AJ50" s="24"/>
      <c r="AK50" s="50">
        <v>1</v>
      </c>
      <c r="AL50" s="16"/>
      <c r="AM50" s="1"/>
      <c r="AN50" s="21" t="str">
        <f t="shared" si="17"/>
        <v>Finished</v>
      </c>
      <c r="AO50" s="18">
        <f t="shared" si="10"/>
        <v>44</v>
      </c>
      <c r="AP50" s="18" t="str">
        <f t="shared" si="11"/>
        <v>OK</v>
      </c>
      <c r="AQ50" s="18" t="str">
        <f t="shared" si="12"/>
        <v>OK</v>
      </c>
      <c r="AR50" s="18" t="str">
        <f t="shared" si="5"/>
        <v>OK</v>
      </c>
      <c r="AS50" s="18" t="str">
        <f t="shared" si="13"/>
        <v>OK</v>
      </c>
      <c r="AT50" s="18" t="str">
        <f t="shared" si="14"/>
        <v>OK</v>
      </c>
      <c r="AU50" s="18" t="str">
        <f t="shared" si="15"/>
        <v>OK</v>
      </c>
      <c r="AV50" s="22" t="str">
        <f t="shared" si="8"/>
        <v>OK</v>
      </c>
      <c r="AW50" s="23" t="str">
        <f t="shared" si="16"/>
        <v>OK</v>
      </c>
    </row>
    <row r="51" spans="1:49" ht="15">
      <c r="A51" s="58">
        <f t="shared" si="0"/>
        <v>45</v>
      </c>
      <c r="B51" s="31" t="s">
        <v>172</v>
      </c>
      <c r="C51" s="24">
        <v>1</v>
      </c>
      <c r="D51" s="16"/>
      <c r="E51" s="24">
        <v>1</v>
      </c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>
        <v>1</v>
      </c>
      <c r="T51" s="38">
        <v>1</v>
      </c>
      <c r="U51" s="48"/>
      <c r="V51" s="50"/>
      <c r="W51" s="16"/>
      <c r="X51" s="38"/>
      <c r="Y51" s="32"/>
      <c r="Z51" s="50"/>
      <c r="AA51" s="17">
        <v>1</v>
      </c>
      <c r="AB51" s="24"/>
      <c r="AC51" s="50"/>
      <c r="AD51" s="17">
        <v>1</v>
      </c>
      <c r="AE51" s="24"/>
      <c r="AF51" s="50"/>
      <c r="AG51" s="50"/>
      <c r="AH51" s="50">
        <v>1</v>
      </c>
      <c r="AI51" s="53"/>
      <c r="AJ51" s="24"/>
      <c r="AK51" s="50">
        <v>1</v>
      </c>
      <c r="AL51" s="16"/>
      <c r="AM51" s="1"/>
      <c r="AN51" s="21" t="str">
        <f t="shared" si="17"/>
        <v>Finished</v>
      </c>
      <c r="AO51" s="18">
        <f t="shared" si="10"/>
        <v>45</v>
      </c>
      <c r="AP51" s="18" t="str">
        <f t="shared" si="11"/>
        <v>OK</v>
      </c>
      <c r="AQ51" s="18" t="str">
        <f t="shared" si="12"/>
        <v>OK</v>
      </c>
      <c r="AR51" s="18" t="str">
        <f t="shared" si="5"/>
        <v>OK</v>
      </c>
      <c r="AS51" s="18" t="str">
        <f t="shared" si="13"/>
        <v>OK</v>
      </c>
      <c r="AT51" s="18" t="str">
        <f t="shared" si="14"/>
        <v>OK</v>
      </c>
      <c r="AU51" s="18" t="str">
        <f t="shared" si="15"/>
        <v>OK</v>
      </c>
      <c r="AV51" s="22" t="str">
        <f t="shared" si="8"/>
        <v>OK</v>
      </c>
      <c r="AW51" s="23" t="str">
        <f t="shared" si="16"/>
        <v>OK</v>
      </c>
    </row>
    <row r="52" spans="1:49" ht="15">
      <c r="A52" s="58">
        <f t="shared" si="0"/>
        <v>46</v>
      </c>
      <c r="B52" s="31" t="s">
        <v>178</v>
      </c>
      <c r="C52" s="24">
        <v>1</v>
      </c>
      <c r="D52" s="16"/>
      <c r="E52" s="24"/>
      <c r="F52" s="39">
        <v>1</v>
      </c>
      <c r="G52" s="32">
        <v>1</v>
      </c>
      <c r="H52" s="38">
        <v>1</v>
      </c>
      <c r="I52" s="32"/>
      <c r="J52" s="39">
        <v>1</v>
      </c>
      <c r="K52" s="32">
        <v>1</v>
      </c>
      <c r="L52" s="39"/>
      <c r="M52" s="32">
        <v>1</v>
      </c>
      <c r="N52" s="16">
        <v>1</v>
      </c>
      <c r="O52" s="42"/>
      <c r="P52" s="48"/>
      <c r="Q52" s="38"/>
      <c r="R52" s="48"/>
      <c r="S52" s="50"/>
      <c r="T52" s="38">
        <v>1</v>
      </c>
      <c r="U52" s="48">
        <v>1</v>
      </c>
      <c r="V52" s="50"/>
      <c r="W52" s="16"/>
      <c r="X52" s="38"/>
      <c r="Y52" s="32"/>
      <c r="Z52" s="50"/>
      <c r="AA52" s="17">
        <v>1</v>
      </c>
      <c r="AB52" s="24"/>
      <c r="AC52" s="50"/>
      <c r="AD52" s="17">
        <v>1</v>
      </c>
      <c r="AE52" s="24"/>
      <c r="AF52" s="50">
        <v>1</v>
      </c>
      <c r="AG52" s="50">
        <v>1</v>
      </c>
      <c r="AH52" s="50"/>
      <c r="AI52" s="53"/>
      <c r="AJ52" s="24"/>
      <c r="AK52" s="50">
        <v>1</v>
      </c>
      <c r="AL52" s="16"/>
      <c r="AM52" s="1"/>
      <c r="AN52" s="21" t="str">
        <f t="shared" si="17"/>
        <v>Finished</v>
      </c>
      <c r="AO52" s="18">
        <f t="shared" si="10"/>
        <v>46</v>
      </c>
      <c r="AP52" s="18" t="str">
        <f t="shared" si="11"/>
        <v>OK</v>
      </c>
      <c r="AQ52" s="18" t="str">
        <f t="shared" si="12"/>
        <v>OK</v>
      </c>
      <c r="AR52" s="18" t="str">
        <f t="shared" si="5"/>
        <v>OK</v>
      </c>
      <c r="AS52" s="18" t="str">
        <f t="shared" si="13"/>
        <v>OK</v>
      </c>
      <c r="AT52" s="18" t="str">
        <f t="shared" si="14"/>
        <v>OK</v>
      </c>
      <c r="AU52" s="18" t="str">
        <f t="shared" si="15"/>
        <v>OK</v>
      </c>
      <c r="AV52" s="22" t="str">
        <f t="shared" si="8"/>
        <v>OK</v>
      </c>
      <c r="AW52" s="23" t="str">
        <f t="shared" si="16"/>
        <v>OK</v>
      </c>
    </row>
    <row r="53" spans="1:49" ht="15">
      <c r="A53" s="58">
        <f t="shared" si="0"/>
        <v>47</v>
      </c>
      <c r="B53" s="31" t="s">
        <v>0</v>
      </c>
      <c r="C53" s="24">
        <v>1</v>
      </c>
      <c r="D53" s="16">
        <v>1</v>
      </c>
      <c r="E53" s="24"/>
      <c r="F53" s="39">
        <v>1</v>
      </c>
      <c r="G53" s="32">
        <v>1</v>
      </c>
      <c r="H53" s="38">
        <v>1</v>
      </c>
      <c r="I53" s="32">
        <v>1</v>
      </c>
      <c r="J53" s="39">
        <v>1</v>
      </c>
      <c r="K53" s="32"/>
      <c r="L53" s="39">
        <v>1</v>
      </c>
      <c r="M53" s="32">
        <v>1</v>
      </c>
      <c r="N53" s="16">
        <v>1</v>
      </c>
      <c r="O53" s="42"/>
      <c r="P53" s="48"/>
      <c r="Q53" s="38"/>
      <c r="R53" s="48"/>
      <c r="S53" s="50">
        <v>1</v>
      </c>
      <c r="T53" s="38">
        <v>1</v>
      </c>
      <c r="U53" s="48"/>
      <c r="V53" s="50"/>
      <c r="W53" s="16"/>
      <c r="X53" s="38"/>
      <c r="Y53" s="32"/>
      <c r="Z53" s="50"/>
      <c r="AA53" s="17">
        <v>1</v>
      </c>
      <c r="AB53" s="24"/>
      <c r="AC53" s="50"/>
      <c r="AD53" s="17">
        <v>1</v>
      </c>
      <c r="AE53" s="24"/>
      <c r="AF53" s="50">
        <v>1</v>
      </c>
      <c r="AG53" s="50">
        <v>1</v>
      </c>
      <c r="AH53" s="50"/>
      <c r="AI53" s="53"/>
      <c r="AJ53" s="24"/>
      <c r="AK53" s="50">
        <v>1</v>
      </c>
      <c r="AL53" s="16"/>
      <c r="AM53" s="1"/>
      <c r="AN53" s="21" t="str">
        <f t="shared" si="17"/>
        <v>Finished</v>
      </c>
      <c r="AO53" s="18">
        <f t="shared" si="10"/>
        <v>47</v>
      </c>
      <c r="AP53" s="18" t="str">
        <f t="shared" si="11"/>
        <v>OK</v>
      </c>
      <c r="AQ53" s="18" t="str">
        <f t="shared" si="12"/>
        <v>OK</v>
      </c>
      <c r="AR53" s="18" t="str">
        <f t="shared" si="5"/>
        <v>OK</v>
      </c>
      <c r="AS53" s="18" t="str">
        <f t="shared" si="13"/>
        <v>OK</v>
      </c>
      <c r="AT53" s="18" t="str">
        <f t="shared" si="14"/>
        <v>OK</v>
      </c>
      <c r="AU53" s="18" t="str">
        <f t="shared" si="15"/>
        <v>OK</v>
      </c>
      <c r="AV53" s="22" t="str">
        <f t="shared" si="8"/>
        <v>OK</v>
      </c>
      <c r="AW53" s="23" t="str">
        <f t="shared" si="16"/>
        <v>OK</v>
      </c>
    </row>
    <row r="54" spans="1:49" ht="15">
      <c r="A54" s="58">
        <f t="shared" si="0"/>
        <v>48</v>
      </c>
      <c r="B54" s="31" t="s">
        <v>1</v>
      </c>
      <c r="C54" s="24">
        <v>1</v>
      </c>
      <c r="D54" s="16"/>
      <c r="E54" s="24"/>
      <c r="F54" s="39">
        <v>1</v>
      </c>
      <c r="G54" s="32">
        <v>1</v>
      </c>
      <c r="H54" s="38">
        <v>1</v>
      </c>
      <c r="I54" s="32">
        <v>1</v>
      </c>
      <c r="J54" s="39">
        <v>1</v>
      </c>
      <c r="K54" s="32">
        <v>1</v>
      </c>
      <c r="L54" s="39">
        <v>1</v>
      </c>
      <c r="M54" s="32">
        <v>1</v>
      </c>
      <c r="N54" s="16">
        <v>1</v>
      </c>
      <c r="O54" s="42"/>
      <c r="P54" s="48"/>
      <c r="Q54" s="38"/>
      <c r="R54" s="48">
        <v>1</v>
      </c>
      <c r="S54" s="50">
        <v>1</v>
      </c>
      <c r="T54" s="38">
        <v>1</v>
      </c>
      <c r="U54" s="48">
        <v>1</v>
      </c>
      <c r="V54" s="50"/>
      <c r="W54" s="16"/>
      <c r="X54" s="38"/>
      <c r="Y54" s="32"/>
      <c r="Z54" s="50"/>
      <c r="AA54" s="17">
        <v>1</v>
      </c>
      <c r="AB54" s="24"/>
      <c r="AC54" s="50"/>
      <c r="AD54" s="17">
        <v>1</v>
      </c>
      <c r="AE54" s="24"/>
      <c r="AF54" s="50"/>
      <c r="AG54" s="50">
        <v>1</v>
      </c>
      <c r="AH54" s="50">
        <v>1</v>
      </c>
      <c r="AI54" s="53"/>
      <c r="AJ54" s="24"/>
      <c r="AK54" s="50">
        <v>1</v>
      </c>
      <c r="AL54" s="16"/>
      <c r="AM54" s="1"/>
      <c r="AN54" s="21" t="str">
        <f t="shared" si="17"/>
        <v>Finished</v>
      </c>
      <c r="AO54" s="18">
        <f t="shared" si="10"/>
        <v>48</v>
      </c>
      <c r="AP54" s="18" t="str">
        <f t="shared" si="11"/>
        <v>OK</v>
      </c>
      <c r="AQ54" s="18" t="str">
        <f t="shared" si="12"/>
        <v>OK</v>
      </c>
      <c r="AR54" s="18" t="str">
        <f t="shared" si="5"/>
        <v>OK</v>
      </c>
      <c r="AS54" s="18" t="str">
        <f t="shared" si="13"/>
        <v>OK</v>
      </c>
      <c r="AT54" s="18" t="str">
        <f t="shared" si="14"/>
        <v>OK</v>
      </c>
      <c r="AU54" s="18" t="str">
        <f t="shared" si="15"/>
        <v>OK</v>
      </c>
      <c r="AV54" s="22" t="str">
        <f t="shared" si="8"/>
        <v>OK</v>
      </c>
      <c r="AW54" s="23" t="str">
        <f t="shared" si="16"/>
        <v>OK</v>
      </c>
    </row>
    <row r="55" spans="1:49" ht="15">
      <c r="A55" s="58">
        <f t="shared" si="0"/>
        <v>49</v>
      </c>
      <c r="B55" s="31" t="s">
        <v>2</v>
      </c>
      <c r="C55" s="24">
        <v>1</v>
      </c>
      <c r="D55" s="16"/>
      <c r="E55" s="24"/>
      <c r="F55" s="39">
        <v>1</v>
      </c>
      <c r="G55" s="32">
        <v>1</v>
      </c>
      <c r="H55" s="38"/>
      <c r="I55" s="32"/>
      <c r="J55" s="39">
        <v>1</v>
      </c>
      <c r="K55" s="32"/>
      <c r="L55" s="39">
        <v>1</v>
      </c>
      <c r="M55" s="32"/>
      <c r="N55" s="16"/>
      <c r="O55" s="42"/>
      <c r="P55" s="48"/>
      <c r="Q55" s="38"/>
      <c r="R55" s="48"/>
      <c r="S55" s="50"/>
      <c r="T55" s="38"/>
      <c r="U55" s="48">
        <v>1</v>
      </c>
      <c r="V55" s="50">
        <v>1</v>
      </c>
      <c r="W55" s="16">
        <v>1</v>
      </c>
      <c r="X55" s="38"/>
      <c r="Y55" s="32"/>
      <c r="Z55" s="50"/>
      <c r="AA55" s="17">
        <v>1</v>
      </c>
      <c r="AB55" s="24"/>
      <c r="AC55" s="50">
        <v>1</v>
      </c>
      <c r="AD55" s="17">
        <v>1</v>
      </c>
      <c r="AE55" s="24"/>
      <c r="AF55" s="50"/>
      <c r="AG55" s="50"/>
      <c r="AH55" s="50">
        <v>1</v>
      </c>
      <c r="AI55" s="53"/>
      <c r="AJ55" s="24"/>
      <c r="AK55" s="50">
        <v>1</v>
      </c>
      <c r="AL55" s="16"/>
      <c r="AM55" s="1"/>
      <c r="AN55" s="21" t="str">
        <f t="shared" si="17"/>
        <v>Finished</v>
      </c>
      <c r="AO55" s="18">
        <f t="shared" si="10"/>
        <v>49</v>
      </c>
      <c r="AP55" s="18" t="str">
        <f t="shared" si="11"/>
        <v>OK</v>
      </c>
      <c r="AQ55" s="18" t="str">
        <f t="shared" si="12"/>
        <v>OK</v>
      </c>
      <c r="AR55" s="18" t="str">
        <f t="shared" si="5"/>
        <v>OK</v>
      </c>
      <c r="AS55" s="18" t="str">
        <f t="shared" si="13"/>
        <v>OK</v>
      </c>
      <c r="AT55" s="18" t="str">
        <f t="shared" si="14"/>
        <v>OK</v>
      </c>
      <c r="AU55" s="18" t="str">
        <f t="shared" si="15"/>
        <v>OK</v>
      </c>
      <c r="AV55" s="22" t="str">
        <f t="shared" si="8"/>
        <v>OK</v>
      </c>
      <c r="AW55" s="23" t="str">
        <f t="shared" si="16"/>
        <v>OK</v>
      </c>
    </row>
    <row r="56" spans="1:49" ht="15">
      <c r="A56" s="58">
        <f t="shared" si="0"/>
        <v>50</v>
      </c>
      <c r="B56" s="31" t="s">
        <v>3</v>
      </c>
      <c r="C56" s="24">
        <v>1</v>
      </c>
      <c r="D56" s="16"/>
      <c r="E56" s="24"/>
      <c r="F56" s="39">
        <v>1</v>
      </c>
      <c r="G56" s="32">
        <v>1</v>
      </c>
      <c r="H56" s="38"/>
      <c r="I56" s="32">
        <v>1</v>
      </c>
      <c r="J56" s="39">
        <v>1</v>
      </c>
      <c r="K56" s="32"/>
      <c r="L56" s="39">
        <v>1</v>
      </c>
      <c r="M56" s="32"/>
      <c r="N56" s="16"/>
      <c r="O56" s="42"/>
      <c r="P56" s="48"/>
      <c r="Q56" s="38"/>
      <c r="R56" s="48">
        <v>1</v>
      </c>
      <c r="S56" s="50">
        <v>1</v>
      </c>
      <c r="T56" s="38">
        <v>1</v>
      </c>
      <c r="U56" s="48">
        <v>1</v>
      </c>
      <c r="V56" s="50"/>
      <c r="W56" s="16"/>
      <c r="X56" s="38"/>
      <c r="Y56" s="32"/>
      <c r="Z56" s="50"/>
      <c r="AA56" s="17">
        <v>1</v>
      </c>
      <c r="AB56" s="24"/>
      <c r="AC56" s="50">
        <v>1</v>
      </c>
      <c r="AD56" s="17">
        <v>1</v>
      </c>
      <c r="AE56" s="24"/>
      <c r="AF56" s="50"/>
      <c r="AG56" s="50">
        <v>1</v>
      </c>
      <c r="AH56" s="50">
        <v>1</v>
      </c>
      <c r="AI56" s="53"/>
      <c r="AJ56" s="24"/>
      <c r="AK56" s="50">
        <v>1</v>
      </c>
      <c r="AL56" s="16"/>
      <c r="AM56" s="1"/>
      <c r="AN56" s="21" t="str">
        <f t="shared" si="17"/>
        <v>Finished</v>
      </c>
      <c r="AO56" s="18">
        <f t="shared" si="10"/>
        <v>50</v>
      </c>
      <c r="AP56" s="18" t="str">
        <f t="shared" si="11"/>
        <v>OK</v>
      </c>
      <c r="AQ56" s="18" t="str">
        <f t="shared" si="12"/>
        <v>OK</v>
      </c>
      <c r="AR56" s="18" t="str">
        <f t="shared" si="5"/>
        <v>OK</v>
      </c>
      <c r="AS56" s="18" t="str">
        <f t="shared" si="13"/>
        <v>OK</v>
      </c>
      <c r="AT56" s="18" t="str">
        <f t="shared" si="14"/>
        <v>OK</v>
      </c>
      <c r="AU56" s="18" t="str">
        <f t="shared" si="15"/>
        <v>OK</v>
      </c>
      <c r="AV56" s="22" t="str">
        <f t="shared" si="8"/>
        <v>OK</v>
      </c>
      <c r="AW56" s="23" t="str">
        <f t="shared" si="16"/>
        <v>OK</v>
      </c>
    </row>
    <row r="57" spans="1:49" ht="15">
      <c r="A57" s="58">
        <f t="shared" si="0"/>
        <v>51</v>
      </c>
      <c r="B57" s="31" t="s">
        <v>4</v>
      </c>
      <c r="C57" s="24">
        <v>1</v>
      </c>
      <c r="D57" s="16"/>
      <c r="E57" s="24"/>
      <c r="F57" s="39">
        <v>1</v>
      </c>
      <c r="G57" s="32"/>
      <c r="H57" s="38"/>
      <c r="I57" s="32">
        <v>1</v>
      </c>
      <c r="J57" s="39">
        <v>1</v>
      </c>
      <c r="K57" s="32"/>
      <c r="L57" s="39">
        <v>1</v>
      </c>
      <c r="M57" s="32">
        <v>1</v>
      </c>
      <c r="N57" s="16">
        <v>1</v>
      </c>
      <c r="O57" s="42"/>
      <c r="P57" s="48"/>
      <c r="Q57" s="38"/>
      <c r="R57" s="48"/>
      <c r="S57" s="50">
        <v>1</v>
      </c>
      <c r="T57" s="38">
        <v>1</v>
      </c>
      <c r="U57" s="48">
        <v>1</v>
      </c>
      <c r="V57" s="50"/>
      <c r="W57" s="16"/>
      <c r="X57" s="38"/>
      <c r="Y57" s="32"/>
      <c r="Z57" s="50"/>
      <c r="AA57" s="17">
        <v>1</v>
      </c>
      <c r="AB57" s="24"/>
      <c r="AC57" s="50">
        <v>1</v>
      </c>
      <c r="AD57" s="17">
        <v>1</v>
      </c>
      <c r="AE57" s="24"/>
      <c r="AF57" s="50">
        <v>1</v>
      </c>
      <c r="AG57" s="50">
        <v>1</v>
      </c>
      <c r="AH57" s="50"/>
      <c r="AI57" s="53"/>
      <c r="AJ57" s="24"/>
      <c r="AK57" s="50">
        <v>1</v>
      </c>
      <c r="AL57" s="16"/>
      <c r="AM57" s="1"/>
      <c r="AN57" s="21" t="str">
        <f t="shared" si="17"/>
        <v>Finished</v>
      </c>
      <c r="AO57" s="18">
        <f t="shared" si="10"/>
        <v>51</v>
      </c>
      <c r="AP57" s="18" t="str">
        <f t="shared" si="11"/>
        <v>OK</v>
      </c>
      <c r="AQ57" s="18" t="str">
        <f t="shared" si="12"/>
        <v>OK</v>
      </c>
      <c r="AR57" s="18" t="str">
        <f t="shared" si="5"/>
        <v>OK</v>
      </c>
      <c r="AS57" s="18" t="str">
        <f t="shared" si="13"/>
        <v>OK</v>
      </c>
      <c r="AT57" s="18" t="str">
        <f t="shared" si="14"/>
        <v>OK</v>
      </c>
      <c r="AU57" s="18" t="str">
        <f t="shared" si="15"/>
        <v>OK</v>
      </c>
      <c r="AV57" s="22" t="str">
        <f t="shared" si="8"/>
        <v>OK</v>
      </c>
      <c r="AW57" s="23" t="str">
        <f t="shared" si="16"/>
        <v>OK</v>
      </c>
    </row>
    <row r="58" spans="1:49" ht="15">
      <c r="A58" s="58">
        <f t="shared" si="0"/>
        <v>52</v>
      </c>
      <c r="B58" s="31" t="s">
        <v>5</v>
      </c>
      <c r="C58" s="24">
        <v>1</v>
      </c>
      <c r="D58" s="16"/>
      <c r="E58" s="24"/>
      <c r="F58" s="39">
        <v>1</v>
      </c>
      <c r="G58" s="32">
        <v>1</v>
      </c>
      <c r="H58" s="38">
        <v>1</v>
      </c>
      <c r="I58" s="32"/>
      <c r="J58" s="39">
        <v>1</v>
      </c>
      <c r="K58" s="32">
        <v>1</v>
      </c>
      <c r="L58" s="39">
        <v>1</v>
      </c>
      <c r="M58" s="32">
        <v>1</v>
      </c>
      <c r="N58" s="16">
        <v>1</v>
      </c>
      <c r="O58" s="42"/>
      <c r="P58" s="48"/>
      <c r="Q58" s="38"/>
      <c r="R58" s="48">
        <v>1</v>
      </c>
      <c r="S58" s="50">
        <v>1</v>
      </c>
      <c r="T58" s="38"/>
      <c r="U58" s="48"/>
      <c r="V58" s="50"/>
      <c r="W58" s="16"/>
      <c r="X58" s="38"/>
      <c r="Y58" s="32"/>
      <c r="Z58" s="50"/>
      <c r="AA58" s="17">
        <v>1</v>
      </c>
      <c r="AB58" s="24"/>
      <c r="AC58" s="50">
        <v>1</v>
      </c>
      <c r="AD58" s="17"/>
      <c r="AE58" s="24"/>
      <c r="AF58" s="50">
        <v>1</v>
      </c>
      <c r="AG58" s="50"/>
      <c r="AH58" s="50"/>
      <c r="AI58" s="53"/>
      <c r="AJ58" s="24"/>
      <c r="AK58" s="50">
        <v>1</v>
      </c>
      <c r="AL58" s="16"/>
      <c r="AM58" s="1"/>
      <c r="AN58" s="21" t="str">
        <f t="shared" si="17"/>
        <v>Finished</v>
      </c>
      <c r="AO58" s="18">
        <f t="shared" si="10"/>
        <v>52</v>
      </c>
      <c r="AP58" s="18" t="str">
        <f t="shared" si="11"/>
        <v>OK</v>
      </c>
      <c r="AQ58" s="18" t="str">
        <f t="shared" si="12"/>
        <v>OK</v>
      </c>
      <c r="AR58" s="18" t="str">
        <f t="shared" si="5"/>
        <v>OK</v>
      </c>
      <c r="AS58" s="18" t="str">
        <f t="shared" si="13"/>
        <v>OK</v>
      </c>
      <c r="AT58" s="18" t="str">
        <f t="shared" si="14"/>
        <v>OK</v>
      </c>
      <c r="AU58" s="18" t="str">
        <f t="shared" si="15"/>
        <v>OK</v>
      </c>
      <c r="AV58" s="22" t="str">
        <f t="shared" si="8"/>
        <v>OK</v>
      </c>
      <c r="AW58" s="23" t="str">
        <f t="shared" si="16"/>
        <v>OK</v>
      </c>
    </row>
    <row r="59" spans="1:49" ht="15">
      <c r="A59" s="58">
        <f t="shared" si="0"/>
        <v>53</v>
      </c>
      <c r="B59" s="31" t="s">
        <v>6</v>
      </c>
      <c r="C59" s="24">
        <v>1</v>
      </c>
      <c r="D59" s="16"/>
      <c r="E59" s="24">
        <v>1</v>
      </c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>
        <v>1</v>
      </c>
      <c r="S59" s="50">
        <v>1</v>
      </c>
      <c r="T59" s="38"/>
      <c r="U59" s="48"/>
      <c r="V59" s="50"/>
      <c r="W59" s="16"/>
      <c r="X59" s="38"/>
      <c r="Y59" s="32">
        <v>1</v>
      </c>
      <c r="Z59" s="50"/>
      <c r="AA59" s="17"/>
      <c r="AB59" s="24"/>
      <c r="AC59" s="50"/>
      <c r="AD59" s="17">
        <v>1</v>
      </c>
      <c r="AE59" s="24"/>
      <c r="AF59" s="50">
        <v>1</v>
      </c>
      <c r="AG59" s="50">
        <v>1</v>
      </c>
      <c r="AH59" s="50"/>
      <c r="AI59" s="53"/>
      <c r="AJ59" s="24"/>
      <c r="AK59" s="50">
        <v>1</v>
      </c>
      <c r="AL59" s="16"/>
      <c r="AM59" s="1"/>
      <c r="AN59" s="21" t="str">
        <f t="shared" si="17"/>
        <v>Finished</v>
      </c>
      <c r="AO59" s="18">
        <f t="shared" si="10"/>
        <v>53</v>
      </c>
      <c r="AP59" s="18" t="str">
        <f t="shared" si="11"/>
        <v>OK</v>
      </c>
      <c r="AQ59" s="18" t="str">
        <f t="shared" si="12"/>
        <v>OK</v>
      </c>
      <c r="AR59" s="18" t="str">
        <f t="shared" si="5"/>
        <v>OK</v>
      </c>
      <c r="AS59" s="18" t="str">
        <f t="shared" si="13"/>
        <v>OK</v>
      </c>
      <c r="AT59" s="18" t="str">
        <f t="shared" si="14"/>
        <v>OK</v>
      </c>
      <c r="AU59" s="18" t="str">
        <f t="shared" si="15"/>
        <v>OK</v>
      </c>
      <c r="AV59" s="22" t="str">
        <f t="shared" si="8"/>
        <v>OK</v>
      </c>
      <c r="AW59" s="23" t="str">
        <f t="shared" si="16"/>
        <v>OK</v>
      </c>
    </row>
    <row r="60" spans="1:49" ht="15">
      <c r="A60" s="58">
        <f t="shared" si="0"/>
        <v>54</v>
      </c>
      <c r="B60" s="31" t="s">
        <v>7</v>
      </c>
      <c r="C60" s="24">
        <v>1</v>
      </c>
      <c r="D60" s="16"/>
      <c r="E60" s="24">
        <v>1</v>
      </c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>
        <v>1</v>
      </c>
      <c r="S60" s="50">
        <v>1</v>
      </c>
      <c r="T60" s="38">
        <v>1</v>
      </c>
      <c r="U60" s="48">
        <v>1</v>
      </c>
      <c r="V60" s="50"/>
      <c r="W60" s="16"/>
      <c r="X60" s="38"/>
      <c r="Y60" s="32"/>
      <c r="Z60" s="50"/>
      <c r="AA60" s="17">
        <v>1</v>
      </c>
      <c r="AB60" s="24"/>
      <c r="AC60" s="50">
        <v>1</v>
      </c>
      <c r="AD60" s="17">
        <v>1</v>
      </c>
      <c r="AE60" s="24"/>
      <c r="AF60" s="50">
        <v>1</v>
      </c>
      <c r="AG60" s="50">
        <v>1</v>
      </c>
      <c r="AH60" s="50"/>
      <c r="AI60" s="53"/>
      <c r="AJ60" s="24"/>
      <c r="AK60" s="50">
        <v>1</v>
      </c>
      <c r="AL60" s="16"/>
      <c r="AM60" s="1"/>
      <c r="AN60" s="21" t="str">
        <f t="shared" si="17"/>
        <v>Finished</v>
      </c>
      <c r="AO60" s="18">
        <f t="shared" si="10"/>
        <v>54</v>
      </c>
      <c r="AP60" s="18" t="str">
        <f t="shared" si="11"/>
        <v>OK</v>
      </c>
      <c r="AQ60" s="18" t="str">
        <f t="shared" si="12"/>
        <v>OK</v>
      </c>
      <c r="AR60" s="18" t="str">
        <f t="shared" si="5"/>
        <v>OK</v>
      </c>
      <c r="AS60" s="18" t="str">
        <f t="shared" si="13"/>
        <v>OK</v>
      </c>
      <c r="AT60" s="18" t="str">
        <f t="shared" si="14"/>
        <v>OK</v>
      </c>
      <c r="AU60" s="18" t="str">
        <f t="shared" si="15"/>
        <v>OK</v>
      </c>
      <c r="AV60" s="22" t="str">
        <f t="shared" si="8"/>
        <v>OK</v>
      </c>
      <c r="AW60" s="23" t="str">
        <f t="shared" si="16"/>
        <v>OK</v>
      </c>
    </row>
    <row r="61" spans="1:49" ht="15">
      <c r="A61" s="58">
        <f t="shared" si="0"/>
        <v>55</v>
      </c>
      <c r="B61" s="31" t="s">
        <v>8</v>
      </c>
      <c r="C61" s="24">
        <v>1</v>
      </c>
      <c r="D61" s="16"/>
      <c r="E61" s="24"/>
      <c r="F61" s="39">
        <v>1</v>
      </c>
      <c r="G61" s="32">
        <v>1</v>
      </c>
      <c r="H61" s="38">
        <v>1</v>
      </c>
      <c r="I61" s="32"/>
      <c r="J61" s="39">
        <v>1</v>
      </c>
      <c r="K61" s="32"/>
      <c r="L61" s="39">
        <v>1</v>
      </c>
      <c r="M61" s="32"/>
      <c r="N61" s="16"/>
      <c r="O61" s="42"/>
      <c r="P61" s="48"/>
      <c r="Q61" s="38"/>
      <c r="R61" s="48">
        <v>1</v>
      </c>
      <c r="S61" s="50">
        <v>1</v>
      </c>
      <c r="T61" s="38"/>
      <c r="U61" s="48"/>
      <c r="V61" s="50"/>
      <c r="W61" s="16"/>
      <c r="X61" s="38"/>
      <c r="Y61" s="32"/>
      <c r="Z61" s="50"/>
      <c r="AA61" s="17">
        <v>1</v>
      </c>
      <c r="AB61" s="24"/>
      <c r="AC61" s="50"/>
      <c r="AD61" s="17">
        <v>1</v>
      </c>
      <c r="AE61" s="24"/>
      <c r="AF61" s="50">
        <v>1</v>
      </c>
      <c r="AG61" s="50">
        <v>1</v>
      </c>
      <c r="AH61" s="50"/>
      <c r="AI61" s="53"/>
      <c r="AJ61" s="24"/>
      <c r="AK61" s="50">
        <v>1</v>
      </c>
      <c r="AL61" s="16"/>
      <c r="AM61" s="1"/>
      <c r="AN61" s="21" t="str">
        <f t="shared" si="17"/>
        <v>Finished</v>
      </c>
      <c r="AO61" s="18">
        <f t="shared" si="10"/>
        <v>55</v>
      </c>
      <c r="AP61" s="18" t="str">
        <f t="shared" si="11"/>
        <v>OK</v>
      </c>
      <c r="AQ61" s="18" t="str">
        <f t="shared" si="12"/>
        <v>OK</v>
      </c>
      <c r="AR61" s="18" t="str">
        <f t="shared" si="5"/>
        <v>OK</v>
      </c>
      <c r="AS61" s="18" t="str">
        <f t="shared" si="13"/>
        <v>OK</v>
      </c>
      <c r="AT61" s="18" t="str">
        <f t="shared" si="14"/>
        <v>OK</v>
      </c>
      <c r="AU61" s="18" t="str">
        <f t="shared" si="15"/>
        <v>OK</v>
      </c>
      <c r="AV61" s="22" t="str">
        <f t="shared" si="8"/>
        <v>OK</v>
      </c>
      <c r="AW61" s="23" t="str">
        <f t="shared" si="16"/>
        <v>OK</v>
      </c>
    </row>
    <row r="62" spans="1:49" ht="15">
      <c r="A62" s="58">
        <f t="shared" si="0"/>
        <v>56</v>
      </c>
      <c r="B62" s="31" t="s">
        <v>9</v>
      </c>
      <c r="C62" s="24"/>
      <c r="D62" s="16">
        <v>1</v>
      </c>
      <c r="E62" s="24">
        <v>1</v>
      </c>
      <c r="F62" s="39">
        <v>1</v>
      </c>
      <c r="G62" s="32"/>
      <c r="H62" s="38">
        <v>1</v>
      </c>
      <c r="I62" s="32">
        <v>1</v>
      </c>
      <c r="J62" s="39">
        <v>1</v>
      </c>
      <c r="K62" s="32">
        <v>1</v>
      </c>
      <c r="L62" s="39">
        <v>1</v>
      </c>
      <c r="M62" s="32"/>
      <c r="N62" s="16"/>
      <c r="O62" s="42"/>
      <c r="P62" s="48"/>
      <c r="Q62" s="38">
        <v>1</v>
      </c>
      <c r="R62" s="48">
        <v>1</v>
      </c>
      <c r="S62" s="50">
        <v>1</v>
      </c>
      <c r="T62" s="38">
        <v>1</v>
      </c>
      <c r="U62" s="48"/>
      <c r="V62" s="50"/>
      <c r="W62" s="16"/>
      <c r="X62" s="38"/>
      <c r="Y62" s="32"/>
      <c r="Z62" s="50"/>
      <c r="AA62" s="17">
        <v>1</v>
      </c>
      <c r="AB62" s="24">
        <v>1</v>
      </c>
      <c r="AC62" s="50">
        <v>1</v>
      </c>
      <c r="AD62" s="17"/>
      <c r="AE62" s="24"/>
      <c r="AF62" s="50">
        <v>1</v>
      </c>
      <c r="AG62" s="50"/>
      <c r="AH62" s="50"/>
      <c r="AI62" s="53"/>
      <c r="AJ62" s="24"/>
      <c r="AK62" s="50">
        <v>1</v>
      </c>
      <c r="AL62" s="16"/>
      <c r="AM62" s="1"/>
      <c r="AN62" s="21" t="str">
        <f t="shared" si="17"/>
        <v>Finished</v>
      </c>
      <c r="AO62" s="18">
        <f t="shared" si="10"/>
        <v>56</v>
      </c>
      <c r="AP62" s="18" t="str">
        <f t="shared" si="11"/>
        <v>OK</v>
      </c>
      <c r="AQ62" s="18" t="str">
        <f t="shared" si="12"/>
        <v>OK</v>
      </c>
      <c r="AR62" s="18" t="str">
        <f t="shared" si="5"/>
        <v>OK</v>
      </c>
      <c r="AS62" s="18" t="str">
        <f t="shared" si="13"/>
        <v>OK</v>
      </c>
      <c r="AT62" s="18" t="str">
        <f t="shared" si="14"/>
        <v>OK</v>
      </c>
      <c r="AU62" s="18" t="str">
        <f t="shared" si="15"/>
        <v>OK</v>
      </c>
      <c r="AV62" s="22" t="str">
        <f t="shared" si="8"/>
        <v>OK</v>
      </c>
      <c r="AW62" s="23" t="str">
        <f t="shared" si="16"/>
        <v>OK</v>
      </c>
    </row>
    <row r="63" spans="1:49" ht="15">
      <c r="A63" s="58">
        <f t="shared" si="0"/>
        <v>57</v>
      </c>
      <c r="B63" s="31" t="s">
        <v>11</v>
      </c>
      <c r="C63" s="24">
        <v>1</v>
      </c>
      <c r="D63" s="16"/>
      <c r="E63" s="24">
        <v>1</v>
      </c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>
        <v>1</v>
      </c>
      <c r="U63" s="48">
        <v>1</v>
      </c>
      <c r="V63" s="50"/>
      <c r="W63" s="16"/>
      <c r="X63" s="38"/>
      <c r="Y63" s="32"/>
      <c r="Z63" s="50"/>
      <c r="AA63" s="17">
        <v>1</v>
      </c>
      <c r="AB63" s="24"/>
      <c r="AC63" s="50"/>
      <c r="AD63" s="17">
        <v>1</v>
      </c>
      <c r="AE63" s="24"/>
      <c r="AF63" s="50"/>
      <c r="AG63" s="50"/>
      <c r="AH63" s="50">
        <v>1</v>
      </c>
      <c r="AI63" s="53">
        <v>1</v>
      </c>
      <c r="AJ63" s="24"/>
      <c r="AK63" s="50">
        <v>1</v>
      </c>
      <c r="AL63" s="16"/>
      <c r="AM63" s="1"/>
      <c r="AN63" s="21" t="str">
        <f t="shared" si="17"/>
        <v>Finished</v>
      </c>
      <c r="AO63" s="18">
        <f t="shared" si="10"/>
        <v>57</v>
      </c>
      <c r="AP63" s="18" t="str">
        <f t="shared" si="11"/>
        <v>OK</v>
      </c>
      <c r="AQ63" s="18" t="str">
        <f t="shared" si="12"/>
        <v>OK</v>
      </c>
      <c r="AR63" s="18" t="str">
        <f t="shared" si="5"/>
        <v>OK</v>
      </c>
      <c r="AS63" s="18" t="str">
        <f t="shared" si="13"/>
        <v>OK</v>
      </c>
      <c r="AT63" s="18" t="str">
        <f t="shared" si="14"/>
        <v>OK</v>
      </c>
      <c r="AU63" s="18" t="str">
        <f t="shared" si="15"/>
        <v>OK</v>
      </c>
      <c r="AV63" s="22" t="str">
        <f t="shared" si="8"/>
        <v>OK</v>
      </c>
      <c r="AW63" s="23" t="str">
        <f t="shared" si="16"/>
        <v>OK</v>
      </c>
    </row>
    <row r="64" spans="1:49" ht="15">
      <c r="A64" s="58">
        <f t="shared" si="0"/>
        <v>58</v>
      </c>
      <c r="B64" s="31" t="s">
        <v>10</v>
      </c>
      <c r="C64" s="24">
        <v>1</v>
      </c>
      <c r="D64" s="16"/>
      <c r="E64" s="24"/>
      <c r="F64" s="39">
        <v>1</v>
      </c>
      <c r="G64" s="32">
        <v>1</v>
      </c>
      <c r="H64" s="38"/>
      <c r="I64" s="32"/>
      <c r="J64" s="39">
        <v>1</v>
      </c>
      <c r="K64" s="32">
        <v>1</v>
      </c>
      <c r="L64" s="39">
        <v>1</v>
      </c>
      <c r="M64" s="32">
        <v>1</v>
      </c>
      <c r="N64" s="16">
        <v>1</v>
      </c>
      <c r="O64" s="42"/>
      <c r="P64" s="48"/>
      <c r="Q64" s="38"/>
      <c r="R64" s="48">
        <v>1</v>
      </c>
      <c r="S64" s="50">
        <v>1</v>
      </c>
      <c r="T64" s="38">
        <v>1</v>
      </c>
      <c r="U64" s="48"/>
      <c r="V64" s="50"/>
      <c r="W64" s="16"/>
      <c r="X64" s="38"/>
      <c r="Y64" s="32"/>
      <c r="Z64" s="50"/>
      <c r="AA64" s="17">
        <v>1</v>
      </c>
      <c r="AB64" s="24"/>
      <c r="AC64" s="50"/>
      <c r="AD64" s="17">
        <v>1</v>
      </c>
      <c r="AE64" s="24"/>
      <c r="AF64" s="50">
        <v>1</v>
      </c>
      <c r="AG64" s="50">
        <v>1</v>
      </c>
      <c r="AH64" s="50"/>
      <c r="AI64" s="53"/>
      <c r="AJ64" s="24"/>
      <c r="AK64" s="50">
        <v>1</v>
      </c>
      <c r="AL64" s="16"/>
      <c r="AM64" s="1"/>
      <c r="AN64" s="21" t="str">
        <f t="shared" si="17"/>
        <v>Finished</v>
      </c>
      <c r="AO64" s="18">
        <f t="shared" si="10"/>
        <v>58</v>
      </c>
      <c r="AP64" s="18" t="str">
        <f t="shared" si="11"/>
        <v>OK</v>
      </c>
      <c r="AQ64" s="18" t="str">
        <f t="shared" si="12"/>
        <v>OK</v>
      </c>
      <c r="AR64" s="18" t="str">
        <f t="shared" si="5"/>
        <v>OK</v>
      </c>
      <c r="AS64" s="18" t="str">
        <f t="shared" si="13"/>
        <v>OK</v>
      </c>
      <c r="AT64" s="18" t="str">
        <f t="shared" si="14"/>
        <v>OK</v>
      </c>
      <c r="AU64" s="18" t="str">
        <f t="shared" si="15"/>
        <v>OK</v>
      </c>
      <c r="AV64" s="22" t="str">
        <f t="shared" si="8"/>
        <v>OK</v>
      </c>
      <c r="AW64" s="23" t="str">
        <f t="shared" si="16"/>
        <v>OK</v>
      </c>
    </row>
    <row r="65" spans="1:49" ht="15">
      <c r="A65" s="58">
        <f t="shared" si="0"/>
        <v>59</v>
      </c>
      <c r="B65" s="31" t="s">
        <v>12</v>
      </c>
      <c r="C65" s="24">
        <v>1</v>
      </c>
      <c r="D65" s="16">
        <v>1</v>
      </c>
      <c r="E65" s="24"/>
      <c r="F65" s="39">
        <v>1</v>
      </c>
      <c r="G65" s="32"/>
      <c r="H65" s="38">
        <v>1</v>
      </c>
      <c r="I65" s="32"/>
      <c r="J65" s="39">
        <v>1</v>
      </c>
      <c r="K65" s="32"/>
      <c r="L65" s="39">
        <v>1</v>
      </c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>
        <v>1</v>
      </c>
      <c r="X65" s="38"/>
      <c r="Y65" s="32"/>
      <c r="Z65" s="50"/>
      <c r="AA65" s="17">
        <v>1</v>
      </c>
      <c r="AB65" s="24">
        <v>1</v>
      </c>
      <c r="AC65" s="50"/>
      <c r="AD65" s="17"/>
      <c r="AE65" s="24"/>
      <c r="AF65" s="50">
        <v>1</v>
      </c>
      <c r="AG65" s="50"/>
      <c r="AH65" s="50"/>
      <c r="AI65" s="53"/>
      <c r="AJ65" s="24"/>
      <c r="AK65" s="50">
        <v>1</v>
      </c>
      <c r="AL65" s="16"/>
      <c r="AM65" s="1"/>
      <c r="AN65" s="21" t="str">
        <f t="shared" si="17"/>
        <v>Finished</v>
      </c>
      <c r="AO65" s="18">
        <f t="shared" si="10"/>
        <v>59</v>
      </c>
      <c r="AP65" s="18" t="str">
        <f t="shared" si="11"/>
        <v>OK</v>
      </c>
      <c r="AQ65" s="18" t="str">
        <f t="shared" si="12"/>
        <v>OK</v>
      </c>
      <c r="AR65" s="18" t="str">
        <f t="shared" si="5"/>
        <v>OK</v>
      </c>
      <c r="AS65" s="18" t="str">
        <f t="shared" si="13"/>
        <v>OK</v>
      </c>
      <c r="AT65" s="18" t="str">
        <f t="shared" si="14"/>
        <v>OK</v>
      </c>
      <c r="AU65" s="18" t="str">
        <f t="shared" si="15"/>
        <v>OK</v>
      </c>
      <c r="AV65" s="22" t="str">
        <f t="shared" si="8"/>
        <v>OK</v>
      </c>
      <c r="AW65" s="23" t="str">
        <f t="shared" si="16"/>
        <v>OK</v>
      </c>
    </row>
    <row r="66" spans="1:49" ht="15">
      <c r="A66" s="58">
        <f t="shared" si="0"/>
        <v>60</v>
      </c>
      <c r="B66" s="31" t="s">
        <v>13</v>
      </c>
      <c r="C66" s="24">
        <v>1</v>
      </c>
      <c r="D66" s="16"/>
      <c r="E66" s="24">
        <v>1</v>
      </c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>
        <v>1</v>
      </c>
      <c r="R66" s="48">
        <v>1</v>
      </c>
      <c r="S66" s="50">
        <v>1</v>
      </c>
      <c r="T66" s="38"/>
      <c r="U66" s="48"/>
      <c r="V66" s="50"/>
      <c r="W66" s="16"/>
      <c r="X66" s="38">
        <v>1</v>
      </c>
      <c r="Y66" s="32"/>
      <c r="Z66" s="50">
        <v>1</v>
      </c>
      <c r="AA66" s="17">
        <v>1</v>
      </c>
      <c r="AB66" s="24"/>
      <c r="AC66" s="50">
        <v>1</v>
      </c>
      <c r="AD66" s="17">
        <v>1</v>
      </c>
      <c r="AE66" s="24"/>
      <c r="AF66" s="50">
        <v>1</v>
      </c>
      <c r="AG66" s="50"/>
      <c r="AH66" s="50"/>
      <c r="AI66" s="53"/>
      <c r="AJ66" s="24"/>
      <c r="AK66" s="50">
        <v>1</v>
      </c>
      <c r="AL66" s="16"/>
      <c r="AM66" s="1"/>
      <c r="AN66" s="21" t="str">
        <f t="shared" si="17"/>
        <v>Finished</v>
      </c>
      <c r="AO66" s="18">
        <f t="shared" si="10"/>
        <v>60</v>
      </c>
      <c r="AP66" s="18" t="str">
        <f t="shared" si="11"/>
        <v>OK</v>
      </c>
      <c r="AQ66" s="18" t="str">
        <f t="shared" si="12"/>
        <v>OK</v>
      </c>
      <c r="AR66" s="18" t="str">
        <f t="shared" si="5"/>
        <v>OK</v>
      </c>
      <c r="AS66" s="18" t="str">
        <f t="shared" si="13"/>
        <v>OK</v>
      </c>
      <c r="AT66" s="18" t="str">
        <f t="shared" si="14"/>
        <v>OK</v>
      </c>
      <c r="AU66" s="18" t="str">
        <f t="shared" si="15"/>
        <v>OK</v>
      </c>
      <c r="AV66" s="22" t="str">
        <f t="shared" si="8"/>
        <v>OK</v>
      </c>
      <c r="AW66" s="23" t="str">
        <f t="shared" si="16"/>
        <v>OK</v>
      </c>
    </row>
    <row r="67" spans="1:49" ht="15">
      <c r="A67" s="58">
        <f t="shared" si="0"/>
        <v>61</v>
      </c>
      <c r="B67" s="31" t="s">
        <v>14</v>
      </c>
      <c r="C67" s="24">
        <v>1</v>
      </c>
      <c r="D67" s="16"/>
      <c r="E67" s="24"/>
      <c r="F67" s="39">
        <v>1</v>
      </c>
      <c r="G67" s="32">
        <v>1</v>
      </c>
      <c r="H67" s="38">
        <v>1</v>
      </c>
      <c r="I67" s="32"/>
      <c r="J67" s="39">
        <v>1</v>
      </c>
      <c r="K67" s="32">
        <v>1</v>
      </c>
      <c r="L67" s="39"/>
      <c r="M67" s="32"/>
      <c r="N67" s="16"/>
      <c r="O67" s="42"/>
      <c r="P67" s="48"/>
      <c r="Q67" s="38"/>
      <c r="R67" s="48">
        <v>1</v>
      </c>
      <c r="S67" s="50">
        <v>1</v>
      </c>
      <c r="T67" s="38">
        <v>1</v>
      </c>
      <c r="U67" s="48"/>
      <c r="V67" s="50"/>
      <c r="W67" s="16"/>
      <c r="X67" s="38">
        <v>1</v>
      </c>
      <c r="Y67" s="32">
        <v>1</v>
      </c>
      <c r="Z67" s="50">
        <v>1</v>
      </c>
      <c r="AA67" s="17">
        <v>1</v>
      </c>
      <c r="AB67" s="24"/>
      <c r="AC67" s="50"/>
      <c r="AD67" s="17">
        <v>1</v>
      </c>
      <c r="AE67" s="24"/>
      <c r="AF67" s="50">
        <v>1</v>
      </c>
      <c r="AG67" s="50">
        <v>1</v>
      </c>
      <c r="AH67" s="50"/>
      <c r="AI67" s="53"/>
      <c r="AJ67" s="24"/>
      <c r="AK67" s="50">
        <v>1</v>
      </c>
      <c r="AL67" s="16"/>
      <c r="AM67" s="1"/>
      <c r="AN67" s="21" t="str">
        <f t="shared" si="17"/>
        <v>Finished</v>
      </c>
      <c r="AO67" s="18">
        <f t="shared" si="10"/>
        <v>61</v>
      </c>
      <c r="AP67" s="18" t="str">
        <f t="shared" si="11"/>
        <v>OK</v>
      </c>
      <c r="AQ67" s="18" t="str">
        <f t="shared" si="12"/>
        <v>OK</v>
      </c>
      <c r="AR67" s="18" t="str">
        <f t="shared" si="5"/>
        <v>OK</v>
      </c>
      <c r="AS67" s="18" t="str">
        <f t="shared" si="13"/>
        <v>OK</v>
      </c>
      <c r="AT67" s="18" t="str">
        <f t="shared" si="14"/>
        <v>OK</v>
      </c>
      <c r="AU67" s="18" t="str">
        <f t="shared" si="15"/>
        <v>OK</v>
      </c>
      <c r="AV67" s="22" t="str">
        <f t="shared" si="8"/>
        <v>OK</v>
      </c>
      <c r="AW67" s="23" t="str">
        <f t="shared" si="16"/>
        <v>OK</v>
      </c>
    </row>
    <row r="68" spans="1:49" ht="15">
      <c r="A68" s="58">
        <f t="shared" si="0"/>
        <v>62</v>
      </c>
      <c r="B68" s="31" t="s">
        <v>16</v>
      </c>
      <c r="C68" s="24">
        <v>1</v>
      </c>
      <c r="D68" s="16"/>
      <c r="E68" s="24"/>
      <c r="F68" s="39">
        <v>1</v>
      </c>
      <c r="G68" s="32">
        <v>1</v>
      </c>
      <c r="H68" s="38">
        <v>1</v>
      </c>
      <c r="I68" s="32"/>
      <c r="J68" s="39">
        <v>1</v>
      </c>
      <c r="K68" s="32"/>
      <c r="L68" s="39">
        <v>1</v>
      </c>
      <c r="M68" s="32"/>
      <c r="N68" s="16"/>
      <c r="O68" s="42"/>
      <c r="P68" s="48"/>
      <c r="Q68" s="38"/>
      <c r="R68" s="48">
        <v>1</v>
      </c>
      <c r="S68" s="50">
        <v>1</v>
      </c>
      <c r="T68" s="38"/>
      <c r="U68" s="48"/>
      <c r="V68" s="50"/>
      <c r="W68" s="16"/>
      <c r="X68" s="38"/>
      <c r="Y68" s="32"/>
      <c r="Z68" s="50"/>
      <c r="AA68" s="17">
        <v>1</v>
      </c>
      <c r="AB68" s="24"/>
      <c r="AC68" s="50"/>
      <c r="AD68" s="17">
        <v>1</v>
      </c>
      <c r="AE68" s="24"/>
      <c r="AF68" s="50"/>
      <c r="AG68" s="50">
        <v>1</v>
      </c>
      <c r="AH68" s="50"/>
      <c r="AI68" s="53"/>
      <c r="AJ68" s="24"/>
      <c r="AK68" s="50">
        <v>1</v>
      </c>
      <c r="AL68" s="16"/>
      <c r="AM68" s="1"/>
      <c r="AN68" s="21" t="str">
        <f t="shared" si="17"/>
        <v>Finished</v>
      </c>
      <c r="AO68" s="18">
        <f t="shared" si="10"/>
        <v>62</v>
      </c>
      <c r="AP68" s="18" t="str">
        <f t="shared" si="11"/>
        <v>OK</v>
      </c>
      <c r="AQ68" s="18" t="str">
        <f t="shared" si="12"/>
        <v>OK</v>
      </c>
      <c r="AR68" s="18" t="str">
        <f t="shared" si="5"/>
        <v>OK</v>
      </c>
      <c r="AS68" s="18" t="str">
        <f t="shared" si="13"/>
        <v>OK</v>
      </c>
      <c r="AT68" s="18" t="str">
        <f t="shared" si="14"/>
        <v>OK</v>
      </c>
      <c r="AU68" s="18" t="str">
        <f t="shared" si="15"/>
        <v>OK</v>
      </c>
      <c r="AV68" s="22" t="str">
        <f t="shared" si="8"/>
        <v>OK</v>
      </c>
      <c r="AW68" s="23" t="str">
        <f t="shared" si="16"/>
        <v>OK</v>
      </c>
    </row>
    <row r="69" spans="1:49" ht="15">
      <c r="A69" s="58">
        <f t="shared" si="0"/>
        <v>63</v>
      </c>
      <c r="B69" s="31" t="s">
        <v>17</v>
      </c>
      <c r="C69" s="24">
        <v>1</v>
      </c>
      <c r="D69" s="16"/>
      <c r="E69" s="24">
        <v>1</v>
      </c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>
        <v>1</v>
      </c>
      <c r="T69" s="38">
        <v>1</v>
      </c>
      <c r="U69" s="48"/>
      <c r="V69" s="50"/>
      <c r="W69" s="16"/>
      <c r="X69" s="38"/>
      <c r="Y69" s="32"/>
      <c r="Z69" s="50">
        <v>1</v>
      </c>
      <c r="AA69" s="17">
        <v>1</v>
      </c>
      <c r="AB69" s="24"/>
      <c r="AC69" s="50"/>
      <c r="AD69" s="17">
        <v>1</v>
      </c>
      <c r="AE69" s="24"/>
      <c r="AF69" s="50"/>
      <c r="AG69" s="50"/>
      <c r="AH69" s="50"/>
      <c r="AI69" s="53">
        <v>1</v>
      </c>
      <c r="AJ69" s="24"/>
      <c r="AK69" s="50">
        <v>1</v>
      </c>
      <c r="AL69" s="16"/>
      <c r="AM69" s="1"/>
      <c r="AN69" s="21" t="str">
        <f t="shared" si="17"/>
        <v>Finished</v>
      </c>
      <c r="AO69" s="18">
        <f t="shared" si="10"/>
        <v>63</v>
      </c>
      <c r="AP69" s="18" t="str">
        <f t="shared" si="11"/>
        <v>OK</v>
      </c>
      <c r="AQ69" s="18" t="str">
        <f t="shared" si="12"/>
        <v>OK</v>
      </c>
      <c r="AR69" s="18" t="str">
        <f t="shared" si="5"/>
        <v>OK</v>
      </c>
      <c r="AS69" s="18" t="str">
        <f t="shared" si="13"/>
        <v>OK</v>
      </c>
      <c r="AT69" s="18" t="str">
        <f t="shared" si="14"/>
        <v>OK</v>
      </c>
      <c r="AU69" s="18" t="str">
        <f t="shared" si="15"/>
        <v>OK</v>
      </c>
      <c r="AV69" s="22" t="str">
        <f t="shared" si="8"/>
        <v>OK</v>
      </c>
      <c r="AW69" s="23" t="str">
        <f t="shared" si="16"/>
        <v>OK</v>
      </c>
    </row>
    <row r="70" spans="1:49" ht="15">
      <c r="A70" s="58">
        <f t="shared" si="0"/>
        <v>64</v>
      </c>
      <c r="B70" s="31" t="s">
        <v>18</v>
      </c>
      <c r="C70" s="24">
        <v>1</v>
      </c>
      <c r="D70" s="16"/>
      <c r="E70" s="24">
        <v>1</v>
      </c>
      <c r="F70" s="39">
        <v>1</v>
      </c>
      <c r="G70" s="32"/>
      <c r="H70" s="38">
        <v>1</v>
      </c>
      <c r="I70" s="32"/>
      <c r="J70" s="39">
        <v>1</v>
      </c>
      <c r="K70" s="32"/>
      <c r="L70" s="39">
        <v>1</v>
      </c>
      <c r="M70" s="32"/>
      <c r="N70" s="16"/>
      <c r="O70" s="42"/>
      <c r="P70" s="48"/>
      <c r="Q70" s="38"/>
      <c r="R70" s="48">
        <v>1</v>
      </c>
      <c r="S70" s="50">
        <v>1</v>
      </c>
      <c r="T70" s="38">
        <v>1</v>
      </c>
      <c r="U70" s="48"/>
      <c r="V70" s="50"/>
      <c r="W70" s="16"/>
      <c r="X70" s="38"/>
      <c r="Y70" s="32"/>
      <c r="Z70" s="50"/>
      <c r="AA70" s="17">
        <v>1</v>
      </c>
      <c r="AB70" s="24"/>
      <c r="AC70" s="50"/>
      <c r="AD70" s="17">
        <v>1</v>
      </c>
      <c r="AE70" s="24"/>
      <c r="AF70" s="50"/>
      <c r="AG70" s="50">
        <v>1</v>
      </c>
      <c r="AH70" s="50"/>
      <c r="AI70" s="53"/>
      <c r="AJ70" s="24">
        <v>1</v>
      </c>
      <c r="AK70" s="50">
        <v>1</v>
      </c>
      <c r="AL70" s="16"/>
      <c r="AM70" s="1"/>
      <c r="AN70" s="21" t="str">
        <f t="shared" si="17"/>
        <v>Finished</v>
      </c>
      <c r="AO70" s="18">
        <f t="shared" si="10"/>
        <v>64</v>
      </c>
      <c r="AP70" s="18" t="str">
        <f t="shared" si="11"/>
        <v>OK</v>
      </c>
      <c r="AQ70" s="18" t="str">
        <f t="shared" si="12"/>
        <v>OK</v>
      </c>
      <c r="AR70" s="18" t="str">
        <f t="shared" si="5"/>
        <v>OK</v>
      </c>
      <c r="AS70" s="18" t="str">
        <f t="shared" si="13"/>
        <v>OK</v>
      </c>
      <c r="AT70" s="18" t="str">
        <f t="shared" si="14"/>
        <v>OK</v>
      </c>
      <c r="AU70" s="18" t="str">
        <f t="shared" si="15"/>
        <v>OK</v>
      </c>
      <c r="AV70" s="22" t="str">
        <f t="shared" si="8"/>
        <v>OK</v>
      </c>
      <c r="AW70" s="23" t="str">
        <f t="shared" si="16"/>
        <v>OK</v>
      </c>
    </row>
    <row r="71" spans="1:49" ht="15">
      <c r="A71" s="58">
        <f t="shared" si="0"/>
        <v>65</v>
      </c>
      <c r="B71" s="31" t="s">
        <v>19</v>
      </c>
      <c r="C71" s="24">
        <v>1</v>
      </c>
      <c r="D71" s="16"/>
      <c r="E71" s="24">
        <v>1</v>
      </c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>
        <v>1</v>
      </c>
      <c r="S71" s="50">
        <v>1</v>
      </c>
      <c r="T71" s="38">
        <v>1</v>
      </c>
      <c r="U71" s="48">
        <v>1</v>
      </c>
      <c r="V71" s="50">
        <v>1</v>
      </c>
      <c r="W71" s="16">
        <v>1</v>
      </c>
      <c r="X71" s="38"/>
      <c r="Y71" s="32"/>
      <c r="Z71" s="50"/>
      <c r="AA71" s="17">
        <v>1</v>
      </c>
      <c r="AB71" s="24"/>
      <c r="AC71" s="50"/>
      <c r="AD71" s="17">
        <v>1</v>
      </c>
      <c r="AE71" s="24"/>
      <c r="AF71" s="50"/>
      <c r="AG71" s="50">
        <v>1</v>
      </c>
      <c r="AH71" s="50"/>
      <c r="AI71" s="53"/>
      <c r="AJ71" s="24"/>
      <c r="AK71" s="50">
        <v>1</v>
      </c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Finished</v>
      </c>
      <c r="AO71" s="18">
        <f t="shared" si="10"/>
        <v>65</v>
      </c>
      <c r="AP71" s="18" t="str">
        <f t="shared" si="11"/>
        <v>OK</v>
      </c>
      <c r="AQ71" s="18" t="str">
        <f t="shared" si="12"/>
        <v>OK</v>
      </c>
      <c r="AR71" s="18" t="str">
        <f t="shared" si="5"/>
        <v>OK</v>
      </c>
      <c r="AS71" s="18" t="str">
        <f t="shared" si="13"/>
        <v>OK</v>
      </c>
      <c r="AT71" s="18" t="str">
        <f t="shared" si="14"/>
        <v>OK</v>
      </c>
      <c r="AU71" s="18" t="str">
        <f t="shared" si="15"/>
        <v>OK</v>
      </c>
      <c r="AV71" s="22" t="str">
        <f t="shared" si="8"/>
        <v>OK</v>
      </c>
      <c r="AW71" s="23" t="str">
        <f t="shared" si="16"/>
        <v>OK</v>
      </c>
    </row>
    <row r="72" spans="1:49" ht="15">
      <c r="A72" s="58">
        <f t="shared" ref="A72:A106" si="19">IF(B72&gt;0,(ROW(A72)-6),0)</f>
        <v>66</v>
      </c>
      <c r="B72" s="31" t="s">
        <v>20</v>
      </c>
      <c r="C72" s="24">
        <v>1</v>
      </c>
      <c r="D72" s="16"/>
      <c r="E72" s="24"/>
      <c r="F72" s="39">
        <v>1</v>
      </c>
      <c r="G72" s="32">
        <v>1</v>
      </c>
      <c r="H72" s="38"/>
      <c r="I72" s="32">
        <v>1</v>
      </c>
      <c r="J72" s="39">
        <v>1</v>
      </c>
      <c r="K72" s="32"/>
      <c r="L72" s="39">
        <v>1</v>
      </c>
      <c r="M72" s="32">
        <v>1</v>
      </c>
      <c r="N72" s="16">
        <v>1</v>
      </c>
      <c r="O72" s="42"/>
      <c r="P72" s="48"/>
      <c r="Q72" s="38"/>
      <c r="R72" s="48">
        <v>1</v>
      </c>
      <c r="S72" s="50">
        <v>1</v>
      </c>
      <c r="T72" s="38"/>
      <c r="U72" s="48"/>
      <c r="V72" s="50"/>
      <c r="W72" s="16"/>
      <c r="X72" s="38"/>
      <c r="Y72" s="32"/>
      <c r="Z72" s="50"/>
      <c r="AA72" s="17">
        <v>1</v>
      </c>
      <c r="AB72" s="24"/>
      <c r="AC72" s="50">
        <v>1</v>
      </c>
      <c r="AD72" s="17">
        <v>1</v>
      </c>
      <c r="AE72" s="24"/>
      <c r="AF72" s="50">
        <v>1</v>
      </c>
      <c r="AG72" s="50"/>
      <c r="AH72" s="50"/>
      <c r="AI72" s="53"/>
      <c r="AJ72" s="24"/>
      <c r="AK72" s="50">
        <v>1</v>
      </c>
      <c r="AL72" s="16"/>
      <c r="AM72" s="1"/>
      <c r="AN72" s="21" t="str">
        <f t="shared" si="18"/>
        <v>Finished</v>
      </c>
      <c r="AO72" s="18">
        <f t="shared" si="10"/>
        <v>66</v>
      </c>
      <c r="AP72" s="18" t="str">
        <f t="shared" si="11"/>
        <v>OK</v>
      </c>
      <c r="AQ72" s="18" t="str">
        <f t="shared" si="12"/>
        <v>OK</v>
      </c>
      <c r="AR72" s="18" t="str">
        <f t="shared" ref="AR72:AR106" si="20">IF(AND(OR(E72=1,SUM(F72:N72)&gt;=3),OR(AND(F72=1,(SUM(G72:N72)&gt;0)),AND(F72=0,(SUM(G72:N72)=0)))),"OK","N")</f>
        <v>OK</v>
      </c>
      <c r="AS72" s="18" t="str">
        <f t="shared" si="13"/>
        <v>OK</v>
      </c>
      <c r="AT72" s="18" t="str">
        <f t="shared" si="14"/>
        <v>OK</v>
      </c>
      <c r="AU72" s="18" t="str">
        <f t="shared" si="15"/>
        <v>OK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OK</v>
      </c>
      <c r="AW72" s="23" t="str">
        <f t="shared" si="16"/>
        <v>OK</v>
      </c>
    </row>
    <row r="73" spans="1:49" ht="15">
      <c r="A73" s="58">
        <f t="shared" si="19"/>
        <v>67</v>
      </c>
      <c r="B73" s="31" t="s">
        <v>21</v>
      </c>
      <c r="C73" s="24">
        <v>1</v>
      </c>
      <c r="D73" s="16"/>
      <c r="E73" s="24"/>
      <c r="F73" s="39">
        <v>1</v>
      </c>
      <c r="G73" s="32">
        <v>1</v>
      </c>
      <c r="H73" s="38">
        <v>1</v>
      </c>
      <c r="I73" s="32"/>
      <c r="J73" s="39">
        <v>1</v>
      </c>
      <c r="K73" s="32">
        <v>1</v>
      </c>
      <c r="L73" s="39">
        <v>1</v>
      </c>
      <c r="M73" s="32"/>
      <c r="N73" s="16"/>
      <c r="O73" s="42"/>
      <c r="P73" s="48"/>
      <c r="Q73" s="38"/>
      <c r="R73" s="48">
        <v>1</v>
      </c>
      <c r="S73" s="50">
        <v>1</v>
      </c>
      <c r="T73" s="38">
        <v>1</v>
      </c>
      <c r="U73" s="48"/>
      <c r="V73" s="50"/>
      <c r="W73" s="16"/>
      <c r="X73" s="38"/>
      <c r="Y73" s="32"/>
      <c r="Z73" s="50"/>
      <c r="AA73" s="17">
        <v>1</v>
      </c>
      <c r="AB73" s="24"/>
      <c r="AC73" s="50"/>
      <c r="AD73" s="17">
        <v>1</v>
      </c>
      <c r="AE73" s="24"/>
      <c r="AF73" s="50">
        <v>1</v>
      </c>
      <c r="AG73" s="50">
        <v>1</v>
      </c>
      <c r="AH73" s="50"/>
      <c r="AI73" s="53"/>
      <c r="AJ73" s="24"/>
      <c r="AK73" s="50">
        <v>1</v>
      </c>
      <c r="AL73" s="16"/>
      <c r="AM73" s="1"/>
      <c r="AN73" s="21" t="str">
        <f t="shared" si="18"/>
        <v>Finished</v>
      </c>
      <c r="AO73" s="18">
        <f t="shared" ref="AO73:AO106" si="22">IF(A73=0,"N",A73)</f>
        <v>67</v>
      </c>
      <c r="AP73" s="18" t="str">
        <f t="shared" ref="AP73:AP106" si="23">IF(ISBLANK(B73),"N","OK")</f>
        <v>OK</v>
      </c>
      <c r="AQ73" s="18" t="str">
        <f t="shared" ref="AQ73:AQ106" si="24">IF((C73+D73)=0,"N","OK")</f>
        <v>OK</v>
      </c>
      <c r="AR73" s="18" t="str">
        <f t="shared" si="20"/>
        <v>OK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OK</v>
      </c>
      <c r="AT73" s="18" t="str">
        <f t="shared" ref="AT73:AT106" si="26">IF(SUM(X73:AA73)&gt;0,"OK","N")</f>
        <v>OK</v>
      </c>
      <c r="AU73" s="18" t="str">
        <f t="shared" ref="AU73:AU106" si="27">IF(SUM(AB73:AD73)&gt;0,"OK","N")</f>
        <v>OK</v>
      </c>
      <c r="AV73" s="22" t="str">
        <f t="shared" si="21"/>
        <v>OK</v>
      </c>
      <c r="AW73" s="23" t="str">
        <f t="shared" ref="AW73:AW106" si="28">IF(SUM(AJ73:AL73)&gt;0,"OK","N")</f>
        <v>OK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171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919" yWindow="150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157</v>
      </c>
      <c r="B1" s="61" t="s">
        <v>153</v>
      </c>
      <c r="C1" s="61"/>
      <c r="D1" s="62" t="s">
        <v>154</v>
      </c>
      <c r="E1" s="63" t="s">
        <v>155</v>
      </c>
      <c r="F1" s="62" t="s">
        <v>156</v>
      </c>
      <c r="G1" s="60" t="s">
        <v>159</v>
      </c>
      <c r="H1" s="60" t="s">
        <v>167</v>
      </c>
      <c r="I1" s="64" t="s">
        <v>158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</v>
      </c>
      <c r="B3" s="160" t="str" ph="1">
        <f>Scoresheet!B3</f>
        <v>Shennongjia 9, Hubei Province (Sample 17)</v>
      </c>
      <c r="C3" s="161"/>
      <c r="D3" s="162" t="str" ph="1">
        <f>Scoresheet!C3</f>
        <v>31.34657°N</v>
      </c>
      <c r="E3" s="163" t="str" ph="1">
        <f>Scoresheet!E3</f>
        <v>110.50618°E</v>
      </c>
      <c r="F3" s="162" t="str" ph="1">
        <f>Scoresheet!G3</f>
        <v>760 m</v>
      </c>
      <c r="G3" s="164" t="str" ph="1">
        <f>Scoresheet!I3</f>
        <v>22.09.2010</v>
      </c>
      <c r="H3" s="73" ph="1">
        <f>AQ114</f>
        <v>1</v>
      </c>
      <c r="I3" s="74" t="str" ph="1">
        <f>Scoresheet!M3</f>
        <v>OTU 38 has spines.   OTU 61 has spines on young leaves.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161</v>
      </c>
      <c r="D5" s="86" t="s">
        <v>168</v>
      </c>
    </row>
    <row r="6" spans="1:82" ht="15" customHeight="1">
      <c r="C6" s="87" t="s">
        <v>160</v>
      </c>
      <c r="D6" s="88" t="s">
        <v>110</v>
      </c>
      <c r="E6" s="89" t="s">
        <v>111</v>
      </c>
      <c r="F6" s="89" t="s">
        <v>112</v>
      </c>
      <c r="G6" s="89" t="s">
        <v>113</v>
      </c>
      <c r="H6" s="89" t="s">
        <v>114</v>
      </c>
      <c r="I6" s="89" t="s">
        <v>115</v>
      </c>
      <c r="J6" s="89" t="s">
        <v>116</v>
      </c>
      <c r="K6" s="90" t="s">
        <v>117</v>
      </c>
      <c r="L6" s="90" t="s">
        <v>118</v>
      </c>
      <c r="M6" s="90" t="s">
        <v>119</v>
      </c>
      <c r="N6" s="90" t="s">
        <v>120</v>
      </c>
      <c r="O6" s="90" t="s">
        <v>121</v>
      </c>
      <c r="P6" s="90" t="s">
        <v>122</v>
      </c>
      <c r="Q6" s="90" t="s">
        <v>123</v>
      </c>
      <c r="R6" s="90" t="s">
        <v>124</v>
      </c>
      <c r="S6" s="90" t="s">
        <v>125</v>
      </c>
      <c r="T6" s="91" t="s">
        <v>126</v>
      </c>
      <c r="U6" s="91" t="s">
        <v>127</v>
      </c>
      <c r="V6" s="91" t="s">
        <v>128</v>
      </c>
      <c r="W6" s="91" t="s">
        <v>129</v>
      </c>
      <c r="X6" s="92" t="s">
        <v>130</v>
      </c>
      <c r="Y6" s="92" t="s">
        <v>131</v>
      </c>
      <c r="Z6" s="92" t="s">
        <v>132</v>
      </c>
      <c r="AA6" s="93" t="s">
        <v>133</v>
      </c>
      <c r="AB6" s="93" t="s">
        <v>134</v>
      </c>
      <c r="AC6" s="93" t="s">
        <v>135</v>
      </c>
      <c r="AD6" s="93" t="s">
        <v>136</v>
      </c>
      <c r="AE6" s="93" t="s">
        <v>137</v>
      </c>
      <c r="AF6" s="94" t="s">
        <v>138</v>
      </c>
      <c r="AG6" s="94" t="s">
        <v>139</v>
      </c>
      <c r="AH6" s="94" t="s">
        <v>140</v>
      </c>
      <c r="AI6" s="95"/>
      <c r="AJ6" s="95"/>
      <c r="AK6" s="95"/>
      <c r="AL6" s="95"/>
      <c r="AM6" s="95"/>
      <c r="AN6" s="95"/>
      <c r="AQ6" s="66" t="s">
        <v>141</v>
      </c>
      <c r="AR6" s="96" t="s">
        <v>110</v>
      </c>
      <c r="AS6" s="97" t="s">
        <v>111</v>
      </c>
      <c r="AT6" s="97" t="s">
        <v>112</v>
      </c>
      <c r="AU6" s="97" t="s">
        <v>113</v>
      </c>
      <c r="AV6" s="97" t="s">
        <v>114</v>
      </c>
      <c r="AW6" s="97" t="s">
        <v>115</v>
      </c>
      <c r="AX6" s="97" t="s">
        <v>116</v>
      </c>
      <c r="AY6" s="98" t="s">
        <v>117</v>
      </c>
      <c r="AZ6" s="98" t="s">
        <v>118</v>
      </c>
      <c r="BA6" s="98" t="s">
        <v>119</v>
      </c>
      <c r="BB6" s="98" t="s">
        <v>120</v>
      </c>
      <c r="BC6" s="98" t="s">
        <v>121</v>
      </c>
      <c r="BD6" s="98" t="s">
        <v>122</v>
      </c>
      <c r="BE6" s="98" t="s">
        <v>123</v>
      </c>
      <c r="BF6" s="98" t="s">
        <v>124</v>
      </c>
      <c r="BG6" s="98" t="s">
        <v>125</v>
      </c>
      <c r="BH6" s="99" t="s">
        <v>126</v>
      </c>
      <c r="BI6" s="99" t="s">
        <v>127</v>
      </c>
      <c r="BJ6" s="99" t="s">
        <v>128</v>
      </c>
      <c r="BK6" s="99" t="s">
        <v>129</v>
      </c>
      <c r="BL6" s="100" t="s">
        <v>130</v>
      </c>
      <c r="BM6" s="100" t="s">
        <v>131</v>
      </c>
      <c r="BN6" s="100" t="s">
        <v>132</v>
      </c>
      <c r="BO6" s="101" t="s">
        <v>133</v>
      </c>
      <c r="BP6" s="101" t="s">
        <v>134</v>
      </c>
      <c r="BQ6" s="101" t="s">
        <v>135</v>
      </c>
      <c r="BR6" s="101" t="s">
        <v>136</v>
      </c>
      <c r="BS6" s="101" t="s">
        <v>137</v>
      </c>
      <c r="BT6" s="95" t="s">
        <v>138</v>
      </c>
      <c r="BU6" s="95" t="s">
        <v>139</v>
      </c>
      <c r="BV6" s="95" t="s">
        <v>140</v>
      </c>
      <c r="BX6" s="102" t="s">
        <v>162</v>
      </c>
      <c r="BY6" s="103" t="s">
        <v>142</v>
      </c>
      <c r="BZ6" s="104" t="s">
        <v>143</v>
      </c>
      <c r="CA6" s="105" t="s">
        <v>144</v>
      </c>
      <c r="CB6" s="106" t="s">
        <v>145</v>
      </c>
      <c r="CC6" s="107" t="s">
        <v>146</v>
      </c>
      <c r="CD6" s="108" t="s">
        <v>147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1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1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0.2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0.2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0.2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0.2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0.2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1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0</v>
      </c>
      <c r="AT7" s="66">
        <f t="shared" si="1"/>
        <v>1</v>
      </c>
      <c r="AU7" s="66">
        <f t="shared" si="1"/>
        <v>0</v>
      </c>
      <c r="AV7" s="66">
        <f t="shared" si="1"/>
        <v>0</v>
      </c>
      <c r="AW7" s="66">
        <f t="shared" si="1"/>
        <v>1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1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1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0</v>
      </c>
      <c r="BQ7" s="66">
        <f t="shared" si="4"/>
        <v>0</v>
      </c>
      <c r="BR7" s="66">
        <f t="shared" si="4"/>
        <v>0</v>
      </c>
      <c r="BS7" s="66">
        <f t="shared" si="4"/>
        <v>1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0.25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0.25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0.25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0.25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1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1</v>
      </c>
      <c r="BF8" s="66">
        <f t="shared" ref="BF8:BF71" si="26">IF(R8&gt;0,1,0)</f>
        <v>1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1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</v>
      </c>
      <c r="F9" s="66">
        <f>IF(Scoresheet!G9=0,0,Scoresheet!G9/(Scoresheet!G9+Scoresheet!H9)*(IF(Result!E9=0,1,Result!E9)))</f>
        <v>0.5</v>
      </c>
      <c r="G9" s="66">
        <f>IF(Scoresheet!I9=0,0,Scoresheet!I9/(Scoresheet!I9+Scoresheet!J9)*(IF(Result!E9=0,1,Result!E9)))</f>
        <v>0.5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1</v>
      </c>
      <c r="J9" s="109">
        <f>IF(Scoresheet!M9=0,0,Scoresheet!M9/(Scoresheet!M9+Scoresheet!N9))</f>
        <v>1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0.33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0.33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0.33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0.5</v>
      </c>
      <c r="Z9" s="115">
        <f>IF((Scoresheet!$AB9+Scoresheet!$AC9+Scoresheet!$AD9)=0,0,FLOOR(Scoresheet!AD9/(Scoresheet!$AB9+Scoresheet!$AC9+Scoresheet!$AD9),0.01))</f>
        <v>0.5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1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0</v>
      </c>
      <c r="AT9" s="66">
        <f t="shared" si="14"/>
        <v>1</v>
      </c>
      <c r="AU9" s="66">
        <f t="shared" si="15"/>
        <v>1</v>
      </c>
      <c r="AV9" s="66">
        <f t="shared" si="16"/>
        <v>0</v>
      </c>
      <c r="AW9" s="66">
        <f t="shared" si="17"/>
        <v>1</v>
      </c>
      <c r="AX9" s="66">
        <f t="shared" si="18"/>
        <v>1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1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1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1</v>
      </c>
      <c r="G10" s="66">
        <f>IF(Scoresheet!I10=0,0,Scoresheet!I10/(Scoresheet!I10+Scoresheet!J10)*(IF(Result!E10=0,1,Result!E10)))</f>
        <v>0.5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1</v>
      </c>
      <c r="J10" s="109">
        <f>IF(Scoresheet!M10=0,0,Scoresheet!M10/(Scoresheet!M10+Scoresheet!N10))</f>
        <v>1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0.33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0.33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0.33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0.5</v>
      </c>
      <c r="Z10" s="115">
        <f>IF((Scoresheet!$AB10+Scoresheet!$AC10+Scoresheet!$AD10)=0,0,FLOOR(Scoresheet!AD10/(Scoresheet!$AB10+Scoresheet!$AC10+Scoresheet!$AD10),0.01))</f>
        <v>0.5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0.5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0.5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1</v>
      </c>
      <c r="AV10" s="66">
        <f t="shared" si="16"/>
        <v>0</v>
      </c>
      <c r="AW10" s="66">
        <f t="shared" si="17"/>
        <v>1</v>
      </c>
      <c r="AX10" s="66">
        <f t="shared" si="18"/>
        <v>1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0</v>
      </c>
      <c r="BD10" s="66">
        <f t="shared" si="24"/>
        <v>0</v>
      </c>
      <c r="BE10" s="66">
        <f t="shared" si="25"/>
        <v>1</v>
      </c>
      <c r="BF10" s="66">
        <f t="shared" si="26"/>
        <v>1</v>
      </c>
      <c r="BG10" s="66">
        <f t="shared" si="27"/>
        <v>1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1</v>
      </c>
      <c r="BN10" s="66">
        <f t="shared" si="34"/>
        <v>1</v>
      </c>
      <c r="BO10" s="66">
        <f t="shared" si="35"/>
        <v>0</v>
      </c>
      <c r="BP10" s="66">
        <f t="shared" si="36"/>
        <v>1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0</v>
      </c>
      <c r="F11" s="66">
        <f>IF(Scoresheet!G11=0,0,Scoresheet!G11/(Scoresheet!G11+Scoresheet!H11)*(IF(Result!E11=0,1,Result!E11)))</f>
        <v>0.5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1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0.33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0.33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0.33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0.5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0.5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0</v>
      </c>
      <c r="AT11" s="66">
        <f t="shared" si="14"/>
        <v>1</v>
      </c>
      <c r="AU11" s="66">
        <f t="shared" si="15"/>
        <v>0</v>
      </c>
      <c r="AV11" s="66">
        <f t="shared" si="16"/>
        <v>0</v>
      </c>
      <c r="AW11" s="66">
        <f t="shared" si="17"/>
        <v>1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1</v>
      </c>
      <c r="BC11" s="66">
        <f t="shared" si="23"/>
        <v>1</v>
      </c>
      <c r="BD11" s="66">
        <f t="shared" si="24"/>
        <v>1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0</v>
      </c>
      <c r="BQ11" s="66">
        <f t="shared" si="37"/>
        <v>0</v>
      </c>
      <c r="BR11" s="66">
        <f t="shared" si="38"/>
        <v>1</v>
      </c>
      <c r="BS11" s="66">
        <f t="shared" si="39"/>
        <v>1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0</v>
      </c>
      <c r="F12" s="66">
        <f>IF(Scoresheet!G12=0,0,Scoresheet!G12/(Scoresheet!G12+Scoresheet!H12)*(IF(Result!E12=0,1,Result!E12)))</f>
        <v>0.5</v>
      </c>
      <c r="G12" s="66">
        <f>IF(Scoresheet!I12=0,0,Scoresheet!I12/(Scoresheet!I12+Scoresheet!J12)*(IF(Result!E12=0,1,Result!E12)))</f>
        <v>0.5</v>
      </c>
      <c r="H12" s="66">
        <f>IF(Scoresheet!K12=0,0,Scoresheet!K12/(Scoresheet!L12+Scoresheet!K12)*(IF(Result!E12=0,1,Result!E12)))</f>
        <v>0.5</v>
      </c>
      <c r="I12" s="66">
        <f>IF(Scoresheet!L12=0,0,Scoresheet!L12/(Scoresheet!K12+Scoresheet!L12)*(IF(Result!E12=0,1,Result!E12)))</f>
        <v>0.5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0.33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0.33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0.33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0.33</v>
      </c>
      <c r="V12" s="66">
        <f>IF((Scoresheet!$Y12+Scoresheet!$Z12+Scoresheet!$AA12)=0,0,FLOOR(Scoresheet!Z12/(Scoresheet!$Y12+Scoresheet!$Z12+Scoresheet!$AA12),0.01))</f>
        <v>0.33</v>
      </c>
      <c r="W12" s="109">
        <f>IF((Scoresheet!$Y12+Scoresheet!$Z12+Scoresheet!$AA12)=0,0,FLOOR(Scoresheet!AA12/(Scoresheet!$Y12+Scoresheet!$Z12+Scoresheet!$AA12),0.01))</f>
        <v>0.33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0.5</v>
      </c>
      <c r="Z12" s="115">
        <f>IF((Scoresheet!$AB12+Scoresheet!$AC12+Scoresheet!$AD12)=0,0,FLOOR(Scoresheet!AD12/(Scoresheet!$AB12+Scoresheet!$AC12+Scoresheet!$AD12),0.01))</f>
        <v>0.5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0</v>
      </c>
      <c r="AT12" s="66">
        <f t="shared" si="14"/>
        <v>1</v>
      </c>
      <c r="AU12" s="66">
        <f t="shared" si="15"/>
        <v>1</v>
      </c>
      <c r="AV12" s="66">
        <f t="shared" si="16"/>
        <v>1</v>
      </c>
      <c r="AW12" s="66">
        <f t="shared" si="17"/>
        <v>1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1</v>
      </c>
      <c r="BB12" s="66">
        <f t="shared" si="22"/>
        <v>1</v>
      </c>
      <c r="BC12" s="66">
        <f t="shared" si="23"/>
        <v>1</v>
      </c>
      <c r="BD12" s="66">
        <f t="shared" si="24"/>
        <v>0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1</v>
      </c>
      <c r="BJ12" s="66">
        <f t="shared" si="30"/>
        <v>1</v>
      </c>
      <c r="BK12" s="66">
        <f t="shared" si="31"/>
        <v>1</v>
      </c>
      <c r="BL12" s="66">
        <f t="shared" si="32"/>
        <v>0</v>
      </c>
      <c r="BM12" s="66">
        <f t="shared" si="33"/>
        <v>1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0.5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0.5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1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0.5</v>
      </c>
      <c r="Z13" s="115">
        <f>IF((Scoresheet!$AB13+Scoresheet!$AC13+Scoresheet!$AD13)=0,0,FLOOR(Scoresheet!AD13/(Scoresheet!$AB13+Scoresheet!$AC13+Scoresheet!$AD13),0.01))</f>
        <v>0.5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0.5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1</v>
      </c>
      <c r="BD13" s="66">
        <f t="shared" si="24"/>
        <v>1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0</v>
      </c>
      <c r="BK13" s="66">
        <f t="shared" si="31"/>
        <v>1</v>
      </c>
      <c r="BL13" s="66">
        <f t="shared" si="32"/>
        <v>0</v>
      </c>
      <c r="BM13" s="66">
        <f t="shared" si="33"/>
        <v>1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</v>
      </c>
      <c r="F14" s="66">
        <f>IF(Scoresheet!G14=0,0,Scoresheet!G14/(Scoresheet!G14+Scoresheet!H14)*(IF(Result!E14=0,1,Result!E14)))</f>
        <v>0.5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1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0.33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0.33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0.33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0.5</v>
      </c>
      <c r="W14" s="109">
        <f>IF((Scoresheet!$Y14+Scoresheet!$Z14+Scoresheet!$AA14)=0,0,FLOOR(Scoresheet!AA14/(Scoresheet!$Y14+Scoresheet!$Z14+Scoresheet!$AA14),0.01))</f>
        <v>0.5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0.5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0.5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0</v>
      </c>
      <c r="AT14" s="66">
        <f t="shared" si="14"/>
        <v>1</v>
      </c>
      <c r="AU14" s="66">
        <f t="shared" si="15"/>
        <v>0</v>
      </c>
      <c r="AV14" s="66">
        <f t="shared" si="16"/>
        <v>1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1</v>
      </c>
      <c r="BB14" s="66">
        <f t="shared" si="22"/>
        <v>1</v>
      </c>
      <c r="BC14" s="66">
        <f t="shared" si="23"/>
        <v>1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1</v>
      </c>
      <c r="BK14" s="66">
        <f t="shared" si="31"/>
        <v>1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1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0.5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0.5</v>
      </c>
      <c r="I15" s="66">
        <f>IF(Scoresheet!L15=0,0,Scoresheet!L15/(Scoresheet!K15+Scoresheet!L15)*(IF(Result!E15=0,1,Result!E15)))</f>
        <v>0.5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0.33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0.33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0.33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1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0.5</v>
      </c>
      <c r="W15" s="109">
        <f>IF((Scoresheet!$Y15+Scoresheet!$Z15+Scoresheet!$AA15)=0,0,FLOOR(Scoresheet!AA15/(Scoresheet!$Y15+Scoresheet!$Z15+Scoresheet!$AA15),0.01))</f>
        <v>0.5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1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1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0</v>
      </c>
      <c r="AV15" s="66">
        <f t="shared" si="16"/>
        <v>1</v>
      </c>
      <c r="AW15" s="66">
        <f t="shared" si="17"/>
        <v>1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1</v>
      </c>
      <c r="BC15" s="66">
        <f t="shared" si="23"/>
        <v>1</v>
      </c>
      <c r="BD15" s="66">
        <f t="shared" si="24"/>
        <v>1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1</v>
      </c>
      <c r="BI15" s="66">
        <f t="shared" si="29"/>
        <v>0</v>
      </c>
      <c r="BJ15" s="66">
        <f t="shared" si="30"/>
        <v>1</v>
      </c>
      <c r="BK15" s="66">
        <f t="shared" si="31"/>
        <v>1</v>
      </c>
      <c r="BL15" s="66">
        <f t="shared" si="32"/>
        <v>0</v>
      </c>
      <c r="BM15" s="66">
        <f t="shared" si="33"/>
        <v>1</v>
      </c>
      <c r="BN15" s="66">
        <f t="shared" si="34"/>
        <v>0</v>
      </c>
      <c r="BO15" s="66">
        <f t="shared" si="35"/>
        <v>0</v>
      </c>
      <c r="BP15" s="66">
        <f t="shared" si="36"/>
        <v>1</v>
      </c>
      <c r="BQ15" s="66">
        <f t="shared" si="37"/>
        <v>0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0.5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1</v>
      </c>
      <c r="J16" s="109">
        <f>IF(Scoresheet!M16=0,0,Scoresheet!M16/(Scoresheet!M16+Scoresheet!N16))</f>
        <v>0.5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0.25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0.25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0.25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0.25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1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0</v>
      </c>
      <c r="AV16" s="66">
        <f t="shared" si="16"/>
        <v>0</v>
      </c>
      <c r="AW16" s="66">
        <f t="shared" si="17"/>
        <v>1</v>
      </c>
      <c r="AX16" s="66">
        <f t="shared" si="18"/>
        <v>1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1</v>
      </c>
      <c r="BD16" s="66">
        <f t="shared" si="24"/>
        <v>1</v>
      </c>
      <c r="BE16" s="66">
        <f t="shared" si="25"/>
        <v>1</v>
      </c>
      <c r="BF16" s="66">
        <f t="shared" si="26"/>
        <v>1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1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0.5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0.5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1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1</v>
      </c>
      <c r="BD17" s="66">
        <f t="shared" si="24"/>
        <v>1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0</v>
      </c>
      <c r="BQ17" s="66">
        <f t="shared" si="37"/>
        <v>0</v>
      </c>
      <c r="BR17" s="66">
        <f t="shared" si="38"/>
        <v>0</v>
      </c>
      <c r="BS17" s="66">
        <f t="shared" si="39"/>
        <v>1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0.5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0.5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0.33</v>
      </c>
      <c r="V18" s="66">
        <f>IF((Scoresheet!$Y18+Scoresheet!$Z18+Scoresheet!$AA18)=0,0,FLOOR(Scoresheet!Z18/(Scoresheet!$Y18+Scoresheet!$Z18+Scoresheet!$AA18),0.01))</f>
        <v>0.33</v>
      </c>
      <c r="W18" s="109">
        <f>IF((Scoresheet!$Y18+Scoresheet!$Z18+Scoresheet!$AA18)=0,0,FLOOR(Scoresheet!AA18/(Scoresheet!$Y18+Scoresheet!$Z18+Scoresheet!$AA18),0.01))</f>
        <v>0.33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0.5</v>
      </c>
      <c r="Z18" s="115">
        <f>IF((Scoresheet!$AB18+Scoresheet!$AC18+Scoresheet!$AD18)=0,0,FLOOR(Scoresheet!AD18/(Scoresheet!$AB18+Scoresheet!$AC18+Scoresheet!$AD18),0.01))</f>
        <v>0.5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1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1</v>
      </c>
      <c r="BC18" s="66">
        <f t="shared" si="23"/>
        <v>1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1</v>
      </c>
      <c r="BJ18" s="66">
        <f t="shared" si="30"/>
        <v>1</v>
      </c>
      <c r="BK18" s="66">
        <f t="shared" si="31"/>
        <v>1</v>
      </c>
      <c r="BL18" s="66">
        <f t="shared" si="32"/>
        <v>0</v>
      </c>
      <c r="BM18" s="66">
        <f t="shared" si="33"/>
        <v>1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1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0.5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1</v>
      </c>
      <c r="BD19" s="66">
        <f t="shared" si="24"/>
        <v>1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0</v>
      </c>
      <c r="F20" s="66">
        <f>IF(Scoresheet!G20=0,0,Scoresheet!G20/(Scoresheet!G20+Scoresheet!H20)*(IF(Result!E20=0,1,Result!E20)))</f>
        <v>0.5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1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0.33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0.33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0.33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1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0.5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0</v>
      </c>
      <c r="AT20" s="66">
        <f t="shared" si="14"/>
        <v>1</v>
      </c>
      <c r="AU20" s="66">
        <f t="shared" si="15"/>
        <v>0</v>
      </c>
      <c r="AV20" s="66">
        <f t="shared" si="16"/>
        <v>0</v>
      </c>
      <c r="AW20" s="66">
        <f t="shared" si="17"/>
        <v>1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1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0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0</v>
      </c>
      <c r="F21" s="66">
        <f>IF(Scoresheet!G21=0,0,Scoresheet!G21/(Scoresheet!G21+Scoresheet!H21)*(IF(Result!E21=0,1,Result!E21)))</f>
        <v>1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1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0.25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0.25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0.25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0.25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1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0.5</v>
      </c>
      <c r="Z21" s="115">
        <f>IF((Scoresheet!$AB21+Scoresheet!$AC21+Scoresheet!$AD21)=0,0,FLOOR(Scoresheet!AD21/(Scoresheet!$AB21+Scoresheet!$AC21+Scoresheet!$AD21),0.01))</f>
        <v>0.5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0.5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0</v>
      </c>
      <c r="AT21" s="66">
        <f t="shared" si="14"/>
        <v>1</v>
      </c>
      <c r="AU21" s="66">
        <f t="shared" si="15"/>
        <v>0</v>
      </c>
      <c r="AV21" s="66">
        <f t="shared" si="16"/>
        <v>0</v>
      </c>
      <c r="AW21" s="66">
        <f t="shared" si="17"/>
        <v>1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1</v>
      </c>
      <c r="BD21" s="66">
        <f t="shared" si="24"/>
        <v>1</v>
      </c>
      <c r="BE21" s="66">
        <f t="shared" si="25"/>
        <v>1</v>
      </c>
      <c r="BF21" s="66">
        <f t="shared" si="26"/>
        <v>1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1</v>
      </c>
      <c r="BN21" s="66">
        <f t="shared" si="34"/>
        <v>1</v>
      </c>
      <c r="BO21" s="66">
        <f t="shared" si="35"/>
        <v>0</v>
      </c>
      <c r="BP21" s="66">
        <f t="shared" si="36"/>
        <v>0</v>
      </c>
      <c r="BQ21" s="66">
        <f t="shared" si="37"/>
        <v>1</v>
      </c>
      <c r="BR21" s="66">
        <f t="shared" si="38"/>
        <v>1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0.33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0.33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0.33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1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0.5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0.5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1</v>
      </c>
      <c r="BB22" s="66">
        <f t="shared" si="22"/>
        <v>1</v>
      </c>
      <c r="BC22" s="66">
        <f t="shared" si="23"/>
        <v>1</v>
      </c>
      <c r="BD22" s="66">
        <f t="shared" si="24"/>
        <v>0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0</v>
      </c>
      <c r="BK22" s="66">
        <f t="shared" si="31"/>
        <v>1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0</v>
      </c>
      <c r="BQ22" s="66">
        <f t="shared" si="37"/>
        <v>1</v>
      </c>
      <c r="BR22" s="66">
        <f t="shared" si="38"/>
        <v>1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0.25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0.25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0.25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0.25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1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1</v>
      </c>
      <c r="BD23" s="66">
        <f t="shared" si="24"/>
        <v>1</v>
      </c>
      <c r="BE23" s="66">
        <f t="shared" si="25"/>
        <v>1</v>
      </c>
      <c r="BF23" s="66">
        <f t="shared" si="26"/>
        <v>1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0</v>
      </c>
      <c r="BQ23" s="66">
        <f t="shared" si="37"/>
        <v>0</v>
      </c>
      <c r="BR23" s="66">
        <f t="shared" si="38"/>
        <v>0</v>
      </c>
      <c r="BS23" s="66">
        <f t="shared" si="39"/>
        <v>1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0.5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1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1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0.2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0.2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0.2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0.2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0.2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1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0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0.5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0.5</v>
      </c>
      <c r="AH24" s="109">
        <f>IF((Scoresheet!$AJ24+Scoresheet!$AK24+Scoresheet!$AL24)=0,0,FLOOR(Scoresheet!AL24/(Scoresheet!$AJ24+Scoresheet!$AK24+Scoresheet!$AL24),0.01))</f>
        <v>0.5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1</v>
      </c>
      <c r="AU24" s="66">
        <f t="shared" si="15"/>
        <v>0</v>
      </c>
      <c r="AV24" s="66">
        <f t="shared" si="16"/>
        <v>1</v>
      </c>
      <c r="AW24" s="66">
        <f t="shared" si="17"/>
        <v>0</v>
      </c>
      <c r="AX24" s="66">
        <f t="shared" si="18"/>
        <v>1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1</v>
      </c>
      <c r="BC24" s="66">
        <f t="shared" si="23"/>
        <v>1</v>
      </c>
      <c r="BD24" s="66">
        <f t="shared" si="24"/>
        <v>1</v>
      </c>
      <c r="BE24" s="66">
        <f t="shared" si="25"/>
        <v>1</v>
      </c>
      <c r="BF24" s="66">
        <f t="shared" si="26"/>
        <v>1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1</v>
      </c>
      <c r="BM24" s="66">
        <f t="shared" si="33"/>
        <v>0</v>
      </c>
      <c r="BN24" s="66">
        <f t="shared" si="34"/>
        <v>0</v>
      </c>
      <c r="BO24" s="66">
        <f t="shared" si="35"/>
        <v>0</v>
      </c>
      <c r="BP24" s="66">
        <f t="shared" si="36"/>
        <v>1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1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1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1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0.25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0.25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0.25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0.25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0.5</v>
      </c>
      <c r="W25" s="109">
        <f>IF((Scoresheet!$Y25+Scoresheet!$Z25+Scoresheet!$AA25)=0,0,FLOOR(Scoresheet!AA25/(Scoresheet!$Y25+Scoresheet!$Z25+Scoresheet!$AA25),0.01))</f>
        <v>0.5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1</v>
      </c>
      <c r="Z25" s="115">
        <f>IF((Scoresheet!$AB25+Scoresheet!$AC25+Scoresheet!$AD25)=0,0,FLOOR(Scoresheet!AD25/(Scoresheet!$AB25+Scoresheet!$AC25+Scoresheet!$AD25),0.01))</f>
        <v>0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0.5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0</v>
      </c>
      <c r="AW25" s="66">
        <f t="shared" si="17"/>
        <v>1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1</v>
      </c>
      <c r="BB25" s="66">
        <f t="shared" si="22"/>
        <v>1</v>
      </c>
      <c r="BC25" s="66">
        <f t="shared" si="23"/>
        <v>1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1</v>
      </c>
      <c r="BL25" s="66">
        <f t="shared" si="32"/>
        <v>0</v>
      </c>
      <c r="BM25" s="66">
        <f t="shared" si="33"/>
        <v>1</v>
      </c>
      <c r="BN25" s="66">
        <f t="shared" si="34"/>
        <v>0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1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0.5</v>
      </c>
      <c r="I26" s="66">
        <f>IF(Scoresheet!L26=0,0,Scoresheet!L26/(Scoresheet!K26+Scoresheet!L26)*(IF(Result!E26=0,1,Result!E26)))</f>
        <v>0.5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0.33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0.33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0.33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0.5</v>
      </c>
      <c r="Z26" s="115">
        <f>IF((Scoresheet!$AB26+Scoresheet!$AC26+Scoresheet!$AD26)=0,0,FLOOR(Scoresheet!AD26/(Scoresheet!$AB26+Scoresheet!$AC26+Scoresheet!$AD26),0.01))</f>
        <v>0.5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0</v>
      </c>
      <c r="AV26" s="66">
        <f t="shared" si="16"/>
        <v>1</v>
      </c>
      <c r="AW26" s="66">
        <f t="shared" si="17"/>
        <v>1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1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0.33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0.33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0.33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1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0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0.5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0.5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1</v>
      </c>
      <c r="BD27" s="66">
        <f t="shared" si="24"/>
        <v>1</v>
      </c>
      <c r="BE27" s="66">
        <f t="shared" si="25"/>
        <v>1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1</v>
      </c>
      <c r="BJ27" s="66">
        <f t="shared" si="30"/>
        <v>0</v>
      </c>
      <c r="BK27" s="66">
        <f t="shared" si="31"/>
        <v>0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1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0.33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0.33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0.33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0.5</v>
      </c>
      <c r="W28" s="109">
        <f>IF((Scoresheet!$Y28+Scoresheet!$Z28+Scoresheet!$AA28)=0,0,FLOOR(Scoresheet!AA28/(Scoresheet!$Y28+Scoresheet!$Z28+Scoresheet!$AA28),0.01))</f>
        <v>0.5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0.25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0.25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0.25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0.25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1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1</v>
      </c>
      <c r="BK28" s="66">
        <f t="shared" si="31"/>
        <v>1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1</v>
      </c>
      <c r="BQ28" s="66">
        <f t="shared" si="37"/>
        <v>1</v>
      </c>
      <c r="BR28" s="66">
        <f t="shared" si="38"/>
        <v>1</v>
      </c>
      <c r="BS28" s="66">
        <f t="shared" si="39"/>
        <v>1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1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1</v>
      </c>
      <c r="J29" s="109">
        <f>IF(Scoresheet!M29=0,0,Scoresheet!M29/(Scoresheet!M29+Scoresheet!N29))</f>
        <v>0.5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0.25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0.25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0.25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0.25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1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0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1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1</v>
      </c>
      <c r="AV29" s="66">
        <f t="shared" si="16"/>
        <v>0</v>
      </c>
      <c r="AW29" s="66">
        <f t="shared" si="17"/>
        <v>1</v>
      </c>
      <c r="AX29" s="66">
        <f t="shared" si="18"/>
        <v>1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1</v>
      </c>
      <c r="BD29" s="66">
        <f t="shared" si="24"/>
        <v>1</v>
      </c>
      <c r="BE29" s="66">
        <f t="shared" si="25"/>
        <v>1</v>
      </c>
      <c r="BF29" s="66">
        <f t="shared" si="26"/>
        <v>1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1</v>
      </c>
      <c r="BM29" s="66">
        <f t="shared" si="33"/>
        <v>0</v>
      </c>
      <c r="BN29" s="66">
        <f t="shared" si="34"/>
        <v>0</v>
      </c>
      <c r="BO29" s="66">
        <f t="shared" si="35"/>
        <v>0</v>
      </c>
      <c r="BP29" s="66">
        <f t="shared" si="36"/>
        <v>1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1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0.25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0.25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0.25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0.25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0.5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0.5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1</v>
      </c>
      <c r="BC30" s="66">
        <f t="shared" si="23"/>
        <v>1</v>
      </c>
      <c r="BD30" s="66">
        <f t="shared" si="24"/>
        <v>1</v>
      </c>
      <c r="BE30" s="66">
        <f t="shared" si="25"/>
        <v>1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1</v>
      </c>
      <c r="BQ30" s="66">
        <f t="shared" si="37"/>
        <v>1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1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0.33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0.33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0.33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1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1</v>
      </c>
      <c r="BD31" s="66">
        <f t="shared" si="24"/>
        <v>1</v>
      </c>
      <c r="BE31" s="66">
        <f t="shared" si="25"/>
        <v>1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0</v>
      </c>
      <c r="BQ31" s="66">
        <f t="shared" si="37"/>
        <v>0</v>
      </c>
      <c r="BR31" s="66">
        <f t="shared" si="38"/>
        <v>1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0.25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0.25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0.25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0.25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1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0.33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0.33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0.33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1</v>
      </c>
      <c r="BE32" s="66">
        <f t="shared" si="25"/>
        <v>1</v>
      </c>
      <c r="BF32" s="66">
        <f t="shared" si="26"/>
        <v>1</v>
      </c>
      <c r="BG32" s="66">
        <f t="shared" si="27"/>
        <v>1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0</v>
      </c>
      <c r="BQ32" s="66">
        <f t="shared" si="37"/>
        <v>1</v>
      </c>
      <c r="BR32" s="66">
        <f t="shared" si="38"/>
        <v>1</v>
      </c>
      <c r="BS32" s="66">
        <f t="shared" si="39"/>
        <v>1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OTU 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1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0.25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0.25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0.25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0.25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1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1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1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1</v>
      </c>
      <c r="BA33" s="66">
        <f t="shared" si="21"/>
        <v>1</v>
      </c>
      <c r="BB33" s="66">
        <f t="shared" si="22"/>
        <v>1</v>
      </c>
      <c r="BC33" s="66">
        <f t="shared" si="23"/>
        <v>1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1</v>
      </c>
      <c r="BJ33" s="66">
        <f t="shared" si="30"/>
        <v>0</v>
      </c>
      <c r="BK33" s="66">
        <f t="shared" si="31"/>
        <v>0</v>
      </c>
      <c r="BL33" s="66">
        <f t="shared" si="32"/>
        <v>0</v>
      </c>
      <c r="BM33" s="66">
        <f t="shared" si="33"/>
        <v>1</v>
      </c>
      <c r="BN33" s="66">
        <f t="shared" si="34"/>
        <v>0</v>
      </c>
      <c r="BO33" s="66">
        <f t="shared" si="35"/>
        <v>0</v>
      </c>
      <c r="BP33" s="66">
        <f t="shared" si="36"/>
        <v>1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OTU 28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0.5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1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0.33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0.33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0.33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1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1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0</v>
      </c>
      <c r="AT34" s="66">
        <f t="shared" si="14"/>
        <v>1</v>
      </c>
      <c r="AU34" s="66">
        <f t="shared" si="15"/>
        <v>0</v>
      </c>
      <c r="AV34" s="66">
        <f t="shared" si="16"/>
        <v>1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1</v>
      </c>
      <c r="BE34" s="66">
        <f t="shared" si="25"/>
        <v>1</v>
      </c>
      <c r="BF34" s="66">
        <f t="shared" si="26"/>
        <v>1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0</v>
      </c>
      <c r="BM34" s="66">
        <f t="shared" si="33"/>
        <v>0</v>
      </c>
      <c r="BN34" s="66">
        <f t="shared" si="34"/>
        <v>1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1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OTU 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0.25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0.25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0.25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0.25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1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1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1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1</v>
      </c>
      <c r="BE35" s="66">
        <f t="shared" si="25"/>
        <v>1</v>
      </c>
      <c r="BF35" s="66">
        <f t="shared" si="26"/>
        <v>1</v>
      </c>
      <c r="BG35" s="66">
        <f t="shared" si="27"/>
        <v>1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0</v>
      </c>
      <c r="BM35" s="66">
        <f t="shared" si="33"/>
        <v>0</v>
      </c>
      <c r="BN35" s="66">
        <f t="shared" si="34"/>
        <v>1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1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OTU 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1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0.33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0.33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0.33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1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0.5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0.5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1</v>
      </c>
      <c r="BB36" s="66">
        <f t="shared" si="22"/>
        <v>1</v>
      </c>
      <c r="BC36" s="66">
        <f t="shared" si="23"/>
        <v>1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0</v>
      </c>
      <c r="BM36" s="66">
        <f t="shared" si="33"/>
        <v>0</v>
      </c>
      <c r="BN36" s="66">
        <f t="shared" si="34"/>
        <v>1</v>
      </c>
      <c r="BO36" s="66">
        <f t="shared" si="35"/>
        <v>0</v>
      </c>
      <c r="BP36" s="66">
        <f t="shared" si="36"/>
        <v>1</v>
      </c>
      <c r="BQ36" s="66">
        <f t="shared" si="37"/>
        <v>1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OTU 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1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0.33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0.33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0.33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0.5</v>
      </c>
      <c r="W37" s="109">
        <f>IF((Scoresheet!$Y37+Scoresheet!$Z37+Scoresheet!$AA37)=0,0,FLOOR(Scoresheet!AA37/(Scoresheet!$Y37+Scoresheet!$Z37+Scoresheet!$AA37),0.01))</f>
        <v>0.5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0.5</v>
      </c>
      <c r="Z37" s="115">
        <f>IF((Scoresheet!$AB37+Scoresheet!$AC37+Scoresheet!$AD37)=0,0,FLOOR(Scoresheet!AD37/(Scoresheet!$AB37+Scoresheet!$AC37+Scoresheet!$AD37),0.01))</f>
        <v>0.5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1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1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1</v>
      </c>
      <c r="BB37" s="66">
        <f t="shared" si="22"/>
        <v>1</v>
      </c>
      <c r="BC37" s="66">
        <f t="shared" si="23"/>
        <v>1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1</v>
      </c>
      <c r="BK37" s="66">
        <f t="shared" si="31"/>
        <v>1</v>
      </c>
      <c r="BL37" s="66">
        <f t="shared" si="32"/>
        <v>0</v>
      </c>
      <c r="BM37" s="66">
        <f t="shared" si="33"/>
        <v>1</v>
      </c>
      <c r="BN37" s="66">
        <f t="shared" si="34"/>
        <v>1</v>
      </c>
      <c r="BO37" s="66">
        <f t="shared" si="35"/>
        <v>0</v>
      </c>
      <c r="BP37" s="66">
        <f t="shared" si="36"/>
        <v>1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OTU 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0.5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1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0.33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0.33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0.33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1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1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0.5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0.5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0</v>
      </c>
      <c r="AT38" s="66">
        <f t="shared" si="14"/>
        <v>1</v>
      </c>
      <c r="AU38" s="66">
        <f t="shared" si="15"/>
        <v>0</v>
      </c>
      <c r="AV38" s="66">
        <f t="shared" si="16"/>
        <v>1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1</v>
      </c>
      <c r="BD38" s="66">
        <f t="shared" si="24"/>
        <v>1</v>
      </c>
      <c r="BE38" s="66">
        <f t="shared" si="25"/>
        <v>1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0</v>
      </c>
      <c r="BM38" s="66">
        <f t="shared" si="33"/>
        <v>1</v>
      </c>
      <c r="BN38" s="66">
        <f t="shared" si="34"/>
        <v>0</v>
      </c>
      <c r="BO38" s="66">
        <f t="shared" si="35"/>
        <v>0</v>
      </c>
      <c r="BP38" s="66">
        <f t="shared" si="36"/>
        <v>1</v>
      </c>
      <c r="BQ38" s="66">
        <f t="shared" si="37"/>
        <v>1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OTU 33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1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0.33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0.33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0.33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1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1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0.5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0.5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1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1</v>
      </c>
      <c r="BE39" s="66">
        <f t="shared" si="25"/>
        <v>1</v>
      </c>
      <c r="BF39" s="66">
        <f t="shared" si="26"/>
        <v>1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1</v>
      </c>
      <c r="BL39" s="66">
        <f t="shared" si="32"/>
        <v>0</v>
      </c>
      <c r="BM39" s="66">
        <f t="shared" si="33"/>
        <v>0</v>
      </c>
      <c r="BN39" s="66">
        <f t="shared" si="34"/>
        <v>1</v>
      </c>
      <c r="BO39" s="66">
        <f t="shared" si="35"/>
        <v>0</v>
      </c>
      <c r="BP39" s="66">
        <f t="shared" si="36"/>
        <v>0</v>
      </c>
      <c r="BQ39" s="66">
        <f t="shared" si="37"/>
        <v>1</v>
      </c>
      <c r="BR39" s="66">
        <f t="shared" si="38"/>
        <v>1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OTU 34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1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0.33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0.33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0.33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1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1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0.5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0.5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1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1</v>
      </c>
      <c r="BC40" s="66">
        <f t="shared" si="23"/>
        <v>1</v>
      </c>
      <c r="BD40" s="66">
        <f t="shared" si="24"/>
        <v>1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0</v>
      </c>
      <c r="BM40" s="66">
        <f t="shared" si="33"/>
        <v>0</v>
      </c>
      <c r="BN40" s="66">
        <f t="shared" si="34"/>
        <v>1</v>
      </c>
      <c r="BO40" s="66">
        <f t="shared" si="35"/>
        <v>0</v>
      </c>
      <c r="BP40" s="66">
        <f t="shared" si="36"/>
        <v>0</v>
      </c>
      <c r="BQ40" s="66">
        <f t="shared" si="37"/>
        <v>1</v>
      </c>
      <c r="BR40" s="66">
        <f t="shared" si="38"/>
        <v>1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OTU 35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0.5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1</v>
      </c>
      <c r="J41" s="109">
        <f>IF(Scoresheet!M41=0,0,Scoresheet!M41/(Scoresheet!M41+Scoresheet!N41))</f>
        <v>1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0.25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0.25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0.25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0.25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0.5</v>
      </c>
      <c r="W41" s="109">
        <f>IF((Scoresheet!$Y41+Scoresheet!$Z41+Scoresheet!$AA41)=0,0,FLOOR(Scoresheet!AA41/(Scoresheet!$Y41+Scoresheet!$Z41+Scoresheet!$AA41),0.01))</f>
        <v>0.5</v>
      </c>
      <c r="X41" s="66">
        <f>IF((Scoresheet!$AB41+Scoresheet!$AC41+Scoresheet!$AD41)=0,0,FLOOR(Scoresheet!AB41/(Scoresheet!$AB41+Scoresheet!$AC41+Scoresheet!$AD41),0.01))</f>
        <v>0.5</v>
      </c>
      <c r="Y41" s="66">
        <f>IF((Scoresheet!$AB41+Scoresheet!$AC41+Scoresheet!$AD41)=0,0,FLOOR(Scoresheet!AC41/(Scoresheet!$AB41+Scoresheet!$AC41+Scoresheet!$AD41),0.01))</f>
        <v>0.5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0.5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0.5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0</v>
      </c>
      <c r="AT41" s="66">
        <f t="shared" si="14"/>
        <v>1</v>
      </c>
      <c r="AU41" s="66">
        <f t="shared" si="15"/>
        <v>0</v>
      </c>
      <c r="AV41" s="66">
        <f t="shared" si="16"/>
        <v>0</v>
      </c>
      <c r="AW41" s="66">
        <f t="shared" si="17"/>
        <v>1</v>
      </c>
      <c r="AX41" s="66">
        <f t="shared" si="18"/>
        <v>1</v>
      </c>
      <c r="AY41" s="66">
        <f t="shared" si="19"/>
        <v>0</v>
      </c>
      <c r="AZ41" s="66">
        <f t="shared" si="20"/>
        <v>0</v>
      </c>
      <c r="BA41" s="66">
        <f t="shared" si="21"/>
        <v>1</v>
      </c>
      <c r="BB41" s="66">
        <f t="shared" si="22"/>
        <v>1</v>
      </c>
      <c r="BC41" s="66">
        <f t="shared" si="23"/>
        <v>1</v>
      </c>
      <c r="BD41" s="66">
        <f t="shared" si="24"/>
        <v>1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1</v>
      </c>
      <c r="BK41" s="66">
        <f t="shared" si="31"/>
        <v>1</v>
      </c>
      <c r="BL41" s="66">
        <f t="shared" si="32"/>
        <v>1</v>
      </c>
      <c r="BM41" s="66">
        <f t="shared" si="33"/>
        <v>1</v>
      </c>
      <c r="BN41" s="66">
        <f t="shared" si="34"/>
        <v>0</v>
      </c>
      <c r="BO41" s="66">
        <f t="shared" si="35"/>
        <v>0</v>
      </c>
      <c r="BP41" s="66">
        <f t="shared" si="36"/>
        <v>1</v>
      </c>
      <c r="BQ41" s="66">
        <f t="shared" si="37"/>
        <v>1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OTU 36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1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0.25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0.25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0.25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0.25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1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1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1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1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1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1</v>
      </c>
      <c r="BC42" s="66">
        <f t="shared" si="23"/>
        <v>1</v>
      </c>
      <c r="BD42" s="66">
        <f t="shared" si="24"/>
        <v>1</v>
      </c>
      <c r="BE42" s="66">
        <f t="shared" si="25"/>
        <v>1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1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1</v>
      </c>
      <c r="BO42" s="66">
        <f t="shared" si="35"/>
        <v>0</v>
      </c>
      <c r="BP42" s="66">
        <f t="shared" si="36"/>
        <v>0</v>
      </c>
      <c r="BQ42" s="66">
        <f t="shared" si="37"/>
        <v>1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OTU 37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0.5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0.5</v>
      </c>
      <c r="I43" s="66">
        <f>IF(Scoresheet!L43=0,0,Scoresheet!L43/(Scoresheet!K43+Scoresheet!L43)*(IF(Result!E43=0,1,Result!E43)))</f>
        <v>0.5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0.2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0.2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0.2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0.2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0.2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0.5</v>
      </c>
      <c r="W43" s="109">
        <f>IF((Scoresheet!$Y43+Scoresheet!$Z43+Scoresheet!$AA43)=0,0,FLOOR(Scoresheet!AA43/(Scoresheet!$Y43+Scoresheet!$Z43+Scoresheet!$AA43),0.01))</f>
        <v>0.5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1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0.5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0.5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1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0</v>
      </c>
      <c r="AT43" s="66">
        <f t="shared" si="14"/>
        <v>1</v>
      </c>
      <c r="AU43" s="66">
        <f t="shared" si="15"/>
        <v>0</v>
      </c>
      <c r="AV43" s="66">
        <f t="shared" si="16"/>
        <v>1</v>
      </c>
      <c r="AW43" s="66">
        <f t="shared" si="17"/>
        <v>1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1</v>
      </c>
      <c r="BB43" s="66">
        <f t="shared" si="22"/>
        <v>1</v>
      </c>
      <c r="BC43" s="66">
        <f t="shared" si="23"/>
        <v>1</v>
      </c>
      <c r="BD43" s="66">
        <f t="shared" si="24"/>
        <v>1</v>
      </c>
      <c r="BE43" s="66">
        <f t="shared" si="25"/>
        <v>1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1</v>
      </c>
      <c r="BK43" s="66">
        <f t="shared" si="31"/>
        <v>1</v>
      </c>
      <c r="BL43" s="66">
        <f t="shared" si="32"/>
        <v>0</v>
      </c>
      <c r="BM43" s="66">
        <f t="shared" si="33"/>
        <v>0</v>
      </c>
      <c r="BN43" s="66">
        <f t="shared" si="34"/>
        <v>1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1</v>
      </c>
      <c r="BS43" s="66">
        <f t="shared" si="39"/>
        <v>1</v>
      </c>
      <c r="BT43" s="66">
        <f t="shared" si="40"/>
        <v>0</v>
      </c>
      <c r="BU43" s="66">
        <f t="shared" si="41"/>
        <v>1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OTU 38</v>
      </c>
      <c r="C44" s="66">
        <f>IF(Scoresheet!C44=0,0,Scoresheet!C44/(Scoresheet!C44+Scoresheet!D44))</f>
        <v>1</v>
      </c>
      <c r="D44" s="109">
        <f>IF(Scoresheet!D44=0,0,Scoresheet!D44/(Scoresheet!C44+Scoresheet!D44))</f>
        <v>0</v>
      </c>
      <c r="E44" s="66">
        <f>IF(Scoresheet!E44=0,0,Scoresheet!E44/(Scoresheet!E44+Scoresheet!F44))</f>
        <v>1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0.5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0.5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0.5</v>
      </c>
      <c r="W44" s="109">
        <f>IF((Scoresheet!$Y44+Scoresheet!$Z44+Scoresheet!$AA44)=0,0,FLOOR(Scoresheet!AA44/(Scoresheet!$Y44+Scoresheet!$Z44+Scoresheet!$AA44),0.01))</f>
        <v>0.5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1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1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1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1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1</v>
      </c>
      <c r="BE44" s="66">
        <f t="shared" si="25"/>
        <v>1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1</v>
      </c>
      <c r="BK44" s="66">
        <f t="shared" si="31"/>
        <v>1</v>
      </c>
      <c r="BL44" s="66">
        <f t="shared" si="32"/>
        <v>0</v>
      </c>
      <c r="BM44" s="66">
        <f t="shared" si="33"/>
        <v>1</v>
      </c>
      <c r="BN44" s="66">
        <f t="shared" si="34"/>
        <v>0</v>
      </c>
      <c r="BO44" s="66">
        <f t="shared" si="35"/>
        <v>0</v>
      </c>
      <c r="BP44" s="66">
        <f t="shared" si="36"/>
        <v>1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1</v>
      </c>
      <c r="BV44" s="66">
        <f t="shared" si="42"/>
        <v>0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39</v>
      </c>
      <c r="B45" s="109" t="str">
        <f>Scoresheet!B45</f>
        <v>OTU 39</v>
      </c>
      <c r="C45" s="66">
        <f>IF(Scoresheet!C45=0,0,Scoresheet!C45/(Scoresheet!C45+Scoresheet!D45))</f>
        <v>0.5</v>
      </c>
      <c r="D45" s="109">
        <f>IF(Scoresheet!D45=0,0,Scoresheet!D45/(Scoresheet!C45+Scoresheet!D45))</f>
        <v>0.5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0.5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0.5</v>
      </c>
      <c r="I45" s="66">
        <f>IF(Scoresheet!L45=0,0,Scoresheet!L45/(Scoresheet!K45+Scoresheet!L45)*(IF(Result!E45=0,1,Result!E45)))</f>
        <v>0.5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0.2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0.2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0.2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0.2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0.2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1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0.5</v>
      </c>
      <c r="Z45" s="115">
        <f>IF((Scoresheet!$AB45+Scoresheet!$AC45+Scoresheet!$AD45)=0,0,FLOOR(Scoresheet!AD45/(Scoresheet!$AB45+Scoresheet!$AC45+Scoresheet!$AD45),0.01))</f>
        <v>0.5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0.33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0.33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0.33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0.33</v>
      </c>
      <c r="AG45" s="66">
        <f>IF((Scoresheet!$AJ45+Scoresheet!$AK45+Scoresheet!$AL45)=0,0,FLOOR(Scoresheet!AK45/(Scoresheet!$AJ45+Scoresheet!$AK45+Scoresheet!$AL45),0.01))</f>
        <v>0.33</v>
      </c>
      <c r="AH45" s="109">
        <f>IF((Scoresheet!$AJ45+Scoresheet!$AK45+Scoresheet!$AL45)=0,0,FLOOR(Scoresheet!AL45/(Scoresheet!$AJ45+Scoresheet!$AK45+Scoresheet!$AL45),0.01))</f>
        <v>0.33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0</v>
      </c>
      <c r="AT45" s="66">
        <f t="shared" si="14"/>
        <v>1</v>
      </c>
      <c r="AU45" s="66">
        <f t="shared" si="15"/>
        <v>0</v>
      </c>
      <c r="AV45" s="66">
        <f t="shared" si="16"/>
        <v>1</v>
      </c>
      <c r="AW45" s="66">
        <f t="shared" si="17"/>
        <v>1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1</v>
      </c>
      <c r="BD45" s="66">
        <f t="shared" si="24"/>
        <v>1</v>
      </c>
      <c r="BE45" s="66">
        <f t="shared" si="25"/>
        <v>1</v>
      </c>
      <c r="BF45" s="66">
        <f t="shared" si="26"/>
        <v>1</v>
      </c>
      <c r="BG45" s="66">
        <f t="shared" si="27"/>
        <v>1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1</v>
      </c>
      <c r="BL45" s="66">
        <f t="shared" si="32"/>
        <v>0</v>
      </c>
      <c r="BM45" s="66">
        <f t="shared" si="33"/>
        <v>1</v>
      </c>
      <c r="BN45" s="66">
        <f t="shared" si="34"/>
        <v>1</v>
      </c>
      <c r="BO45" s="66">
        <f t="shared" si="35"/>
        <v>1</v>
      </c>
      <c r="BP45" s="66">
        <f t="shared" si="36"/>
        <v>1</v>
      </c>
      <c r="BQ45" s="66">
        <f t="shared" si="37"/>
        <v>1</v>
      </c>
      <c r="BR45" s="66">
        <f t="shared" si="38"/>
        <v>0</v>
      </c>
      <c r="BS45" s="66">
        <f t="shared" si="39"/>
        <v>0</v>
      </c>
      <c r="BT45" s="66">
        <f t="shared" si="40"/>
        <v>1</v>
      </c>
      <c r="BU45" s="66">
        <f t="shared" si="41"/>
        <v>1</v>
      </c>
      <c r="BV45" s="66">
        <f t="shared" si="42"/>
        <v>1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>
      <c r="A46" s="96">
        <f t="shared" si="11"/>
        <v>40</v>
      </c>
      <c r="B46" s="109" t="str">
        <f>Scoresheet!B46</f>
        <v>OTU 40</v>
      </c>
      <c r="C46" s="66">
        <f>IF(Scoresheet!C46=0,0,Scoresheet!C46/(Scoresheet!C46+Scoresheet!D46))</f>
        <v>1</v>
      </c>
      <c r="D46" s="109">
        <f>IF(Scoresheet!D46=0,0,Scoresheet!D46/(Scoresheet!C46+Scoresheet!D46))</f>
        <v>0</v>
      </c>
      <c r="E46" s="66">
        <f>IF(Scoresheet!E46=0,0,Scoresheet!E46/(Scoresheet!E46+Scoresheet!F46))</f>
        <v>1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0.25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0.25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0.25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0.25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1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1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1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1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1</v>
      </c>
      <c r="AR46" s="66">
        <f t="shared" si="12"/>
        <v>1</v>
      </c>
      <c r="AS46" s="66">
        <f t="shared" si="13"/>
        <v>1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1</v>
      </c>
      <c r="BC46" s="66">
        <f t="shared" si="23"/>
        <v>1</v>
      </c>
      <c r="BD46" s="66">
        <f t="shared" si="24"/>
        <v>1</v>
      </c>
      <c r="BE46" s="66">
        <f t="shared" si="25"/>
        <v>1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1</v>
      </c>
      <c r="BL46" s="66">
        <f t="shared" si="32"/>
        <v>0</v>
      </c>
      <c r="BM46" s="66">
        <f t="shared" si="33"/>
        <v>1</v>
      </c>
      <c r="BN46" s="66">
        <f t="shared" si="34"/>
        <v>0</v>
      </c>
      <c r="BO46" s="66">
        <f t="shared" si="35"/>
        <v>0</v>
      </c>
      <c r="BP46" s="66">
        <f t="shared" si="36"/>
        <v>1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1</v>
      </c>
      <c r="BV46" s="66">
        <f t="shared" si="42"/>
        <v>0</v>
      </c>
      <c r="BX46" s="66">
        <f t="shared" si="43"/>
        <v>1</v>
      </c>
      <c r="BY46" s="66">
        <f t="shared" si="45"/>
        <v>1</v>
      </c>
      <c r="BZ46" s="66">
        <f t="shared" si="46"/>
        <v>1</v>
      </c>
      <c r="CA46" s="66">
        <f t="shared" si="47"/>
        <v>1</v>
      </c>
      <c r="CB46" s="66">
        <f t="shared" si="48"/>
        <v>1</v>
      </c>
      <c r="CC46" s="66">
        <f t="shared" si="49"/>
        <v>1</v>
      </c>
      <c r="CD46" s="66">
        <f t="shared" si="50"/>
        <v>1</v>
      </c>
    </row>
    <row r="47" spans="1:82">
      <c r="A47" s="96">
        <f t="shared" si="11"/>
        <v>41</v>
      </c>
      <c r="B47" s="109" t="str">
        <f>Scoresheet!B47</f>
        <v>OTU 41</v>
      </c>
      <c r="C47" s="66">
        <f>IF(Scoresheet!C47=0,0,Scoresheet!C47/(Scoresheet!C47+Scoresheet!D47))</f>
        <v>1</v>
      </c>
      <c r="D47" s="109">
        <f>IF(Scoresheet!D47=0,0,Scoresheet!D47/(Scoresheet!C47+Scoresheet!D47))</f>
        <v>0</v>
      </c>
      <c r="E47" s="66">
        <f>IF(Scoresheet!E47=0,0,Scoresheet!E47/(Scoresheet!E47+Scoresheet!F47))</f>
        <v>1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0.33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0.33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0.33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1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0.5</v>
      </c>
      <c r="Z47" s="115">
        <f>IF((Scoresheet!$AB47+Scoresheet!$AC47+Scoresheet!$AD47)=0,0,FLOOR(Scoresheet!AD47/(Scoresheet!$AB47+Scoresheet!$AC47+Scoresheet!$AD47),0.01))</f>
        <v>0.5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1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1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1</v>
      </c>
      <c r="AR47" s="66">
        <f t="shared" si="12"/>
        <v>1</v>
      </c>
      <c r="AS47" s="66">
        <f t="shared" si="13"/>
        <v>1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1</v>
      </c>
      <c r="BC47" s="66">
        <f t="shared" si="23"/>
        <v>1</v>
      </c>
      <c r="BD47" s="66">
        <f t="shared" si="24"/>
        <v>1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1</v>
      </c>
      <c r="BL47" s="66">
        <f t="shared" si="32"/>
        <v>0</v>
      </c>
      <c r="BM47" s="66">
        <f t="shared" si="33"/>
        <v>1</v>
      </c>
      <c r="BN47" s="66">
        <f t="shared" si="34"/>
        <v>1</v>
      </c>
      <c r="BO47" s="66">
        <f t="shared" si="35"/>
        <v>0</v>
      </c>
      <c r="BP47" s="66">
        <f t="shared" si="36"/>
        <v>1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1</v>
      </c>
      <c r="BV47" s="66">
        <f t="shared" si="42"/>
        <v>0</v>
      </c>
      <c r="BX47" s="66">
        <f t="shared" si="43"/>
        <v>1</v>
      </c>
      <c r="BY47" s="66">
        <f t="shared" si="45"/>
        <v>1</v>
      </c>
      <c r="BZ47" s="66">
        <f t="shared" si="46"/>
        <v>1</v>
      </c>
      <c r="CA47" s="66">
        <f t="shared" si="47"/>
        <v>1</v>
      </c>
      <c r="CB47" s="66">
        <f t="shared" si="48"/>
        <v>1</v>
      </c>
      <c r="CC47" s="66">
        <f t="shared" si="49"/>
        <v>1</v>
      </c>
      <c r="CD47" s="66">
        <f t="shared" si="50"/>
        <v>1</v>
      </c>
    </row>
    <row r="48" spans="1:82">
      <c r="A48" s="96">
        <f t="shared" si="11"/>
        <v>42</v>
      </c>
      <c r="B48" s="109" t="str">
        <f>Scoresheet!B48</f>
        <v>OTU 42</v>
      </c>
      <c r="C48" s="66">
        <f>IF(Scoresheet!C48=0,0,Scoresheet!C48/(Scoresheet!C48+Scoresheet!D48))</f>
        <v>1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0.5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1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0.25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0.25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0.25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0.25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1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0.5</v>
      </c>
      <c r="Z48" s="115">
        <f>IF((Scoresheet!$AB48+Scoresheet!$AC48+Scoresheet!$AD48)=0,0,FLOOR(Scoresheet!AD48/(Scoresheet!$AB48+Scoresheet!$AC48+Scoresheet!$AD48),0.01))</f>
        <v>0.5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0.5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0.5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1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1</v>
      </c>
      <c r="AR48" s="66">
        <f t="shared" si="12"/>
        <v>1</v>
      </c>
      <c r="AS48" s="66">
        <f t="shared" si="13"/>
        <v>0</v>
      </c>
      <c r="AT48" s="66">
        <f t="shared" si="14"/>
        <v>1</v>
      </c>
      <c r="AU48" s="66">
        <f t="shared" si="15"/>
        <v>0</v>
      </c>
      <c r="AV48" s="66">
        <f t="shared" si="16"/>
        <v>1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1</v>
      </c>
      <c r="BD48" s="66">
        <f t="shared" si="24"/>
        <v>1</v>
      </c>
      <c r="BE48" s="66">
        <f t="shared" si="25"/>
        <v>1</v>
      </c>
      <c r="BF48" s="66">
        <f t="shared" si="26"/>
        <v>1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1</v>
      </c>
      <c r="BL48" s="66">
        <f t="shared" si="32"/>
        <v>0</v>
      </c>
      <c r="BM48" s="66">
        <f t="shared" si="33"/>
        <v>1</v>
      </c>
      <c r="BN48" s="66">
        <f t="shared" si="34"/>
        <v>1</v>
      </c>
      <c r="BO48" s="66">
        <f t="shared" si="35"/>
        <v>0</v>
      </c>
      <c r="BP48" s="66">
        <f t="shared" si="36"/>
        <v>1</v>
      </c>
      <c r="BQ48" s="66">
        <f t="shared" si="37"/>
        <v>1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1</v>
      </c>
      <c r="BV48" s="66">
        <f t="shared" si="42"/>
        <v>0</v>
      </c>
      <c r="BX48" s="66">
        <f t="shared" si="43"/>
        <v>1</v>
      </c>
      <c r="BY48" s="66">
        <f t="shared" si="45"/>
        <v>1</v>
      </c>
      <c r="BZ48" s="66">
        <f t="shared" si="46"/>
        <v>1</v>
      </c>
      <c r="CA48" s="66">
        <f t="shared" si="47"/>
        <v>1</v>
      </c>
      <c r="CB48" s="66">
        <f t="shared" si="48"/>
        <v>1</v>
      </c>
      <c r="CC48" s="66">
        <f t="shared" si="49"/>
        <v>1</v>
      </c>
      <c r="CD48" s="66">
        <f t="shared" si="50"/>
        <v>1</v>
      </c>
    </row>
    <row r="49" spans="1:82">
      <c r="A49" s="96">
        <f t="shared" si="11"/>
        <v>43</v>
      </c>
      <c r="B49" s="109" t="str">
        <f>Scoresheet!B49</f>
        <v>OTU 43</v>
      </c>
      <c r="C49" s="66">
        <f>IF(Scoresheet!C49=0,0,Scoresheet!C49/(Scoresheet!C49+Scoresheet!D49))</f>
        <v>1</v>
      </c>
      <c r="D49" s="109">
        <f>IF(Scoresheet!D49=0,0,Scoresheet!D49/(Scoresheet!C49+Scoresheet!D49))</f>
        <v>0</v>
      </c>
      <c r="E49" s="66">
        <f>IF(Scoresheet!E49=0,0,Scoresheet!E49/(Scoresheet!E49+Scoresheet!F49))</f>
        <v>1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0.5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0.5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1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1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0.5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0.5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1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1</v>
      </c>
      <c r="AR49" s="66">
        <f t="shared" si="12"/>
        <v>1</v>
      </c>
      <c r="AS49" s="66">
        <f t="shared" si="13"/>
        <v>1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1</v>
      </c>
      <c r="BD49" s="66">
        <f t="shared" si="24"/>
        <v>1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1</v>
      </c>
      <c r="BL49" s="66">
        <f t="shared" si="32"/>
        <v>0</v>
      </c>
      <c r="BM49" s="66">
        <f t="shared" si="33"/>
        <v>0</v>
      </c>
      <c r="BN49" s="66">
        <f t="shared" si="34"/>
        <v>1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1</v>
      </c>
      <c r="BS49" s="66">
        <f t="shared" si="39"/>
        <v>1</v>
      </c>
      <c r="BT49" s="66">
        <f t="shared" si="40"/>
        <v>0</v>
      </c>
      <c r="BU49" s="66">
        <f t="shared" si="41"/>
        <v>1</v>
      </c>
      <c r="BV49" s="66">
        <f t="shared" si="42"/>
        <v>0</v>
      </c>
      <c r="BX49" s="66">
        <f t="shared" si="43"/>
        <v>1</v>
      </c>
      <c r="BY49" s="66">
        <f t="shared" si="45"/>
        <v>1</v>
      </c>
      <c r="BZ49" s="66">
        <f t="shared" si="46"/>
        <v>1</v>
      </c>
      <c r="CA49" s="66">
        <f t="shared" si="47"/>
        <v>1</v>
      </c>
      <c r="CB49" s="66">
        <f t="shared" si="48"/>
        <v>1</v>
      </c>
      <c r="CC49" s="66">
        <f t="shared" si="49"/>
        <v>1</v>
      </c>
      <c r="CD49" s="66">
        <f t="shared" si="50"/>
        <v>1</v>
      </c>
    </row>
    <row r="50" spans="1:82">
      <c r="A50" s="96">
        <f t="shared" si="11"/>
        <v>44</v>
      </c>
      <c r="B50" s="109" t="str">
        <f>Scoresheet!B50</f>
        <v>OTU 44</v>
      </c>
      <c r="C50" s="66">
        <f>IF(Scoresheet!C50=0,0,Scoresheet!C50/(Scoresheet!C50+Scoresheet!D50))</f>
        <v>0.5</v>
      </c>
      <c r="D50" s="109">
        <f>IF(Scoresheet!D50=0,0,Scoresheet!D50/(Scoresheet!C50+Scoresheet!D50))</f>
        <v>0.5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0.5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1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1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1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1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1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1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1</v>
      </c>
      <c r="AR50" s="66">
        <f t="shared" si="12"/>
        <v>1</v>
      </c>
      <c r="AS50" s="66">
        <f t="shared" si="13"/>
        <v>0</v>
      </c>
      <c r="AT50" s="66">
        <f t="shared" si="14"/>
        <v>1</v>
      </c>
      <c r="AU50" s="66">
        <f t="shared" si="15"/>
        <v>0</v>
      </c>
      <c r="AV50" s="66">
        <f t="shared" si="16"/>
        <v>0</v>
      </c>
      <c r="AW50" s="66">
        <f t="shared" si="17"/>
        <v>1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1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1</v>
      </c>
      <c r="BL50" s="66">
        <f t="shared" si="32"/>
        <v>0</v>
      </c>
      <c r="BM50" s="66">
        <f t="shared" si="33"/>
        <v>1</v>
      </c>
      <c r="BN50" s="66">
        <f t="shared" si="34"/>
        <v>0</v>
      </c>
      <c r="BO50" s="66">
        <f t="shared" si="35"/>
        <v>0</v>
      </c>
      <c r="BP50" s="66">
        <f t="shared" si="36"/>
        <v>1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1</v>
      </c>
      <c r="BV50" s="66">
        <f t="shared" si="42"/>
        <v>0</v>
      </c>
      <c r="BX50" s="66">
        <f t="shared" si="43"/>
        <v>1</v>
      </c>
      <c r="BY50" s="66">
        <f t="shared" si="45"/>
        <v>1</v>
      </c>
      <c r="BZ50" s="66">
        <f t="shared" si="46"/>
        <v>1</v>
      </c>
      <c r="CA50" s="66">
        <f t="shared" si="47"/>
        <v>1</v>
      </c>
      <c r="CB50" s="66">
        <f t="shared" si="48"/>
        <v>1</v>
      </c>
      <c r="CC50" s="66">
        <f t="shared" si="49"/>
        <v>1</v>
      </c>
      <c r="CD50" s="66">
        <f t="shared" si="50"/>
        <v>1</v>
      </c>
    </row>
    <row r="51" spans="1:82">
      <c r="A51" s="96">
        <f t="shared" si="11"/>
        <v>45</v>
      </c>
      <c r="B51" s="109" t="str">
        <f>Scoresheet!B51</f>
        <v>OTU 45</v>
      </c>
      <c r="C51" s="66">
        <f>IF(Scoresheet!C51=0,0,Scoresheet!C51/(Scoresheet!C51+Scoresheet!D51))</f>
        <v>1</v>
      </c>
      <c r="D51" s="109">
        <f>IF(Scoresheet!D51=0,0,Scoresheet!D51/(Scoresheet!C51+Scoresheet!D51))</f>
        <v>0</v>
      </c>
      <c r="E51" s="66">
        <f>IF(Scoresheet!E51=0,0,Scoresheet!E51/(Scoresheet!E51+Scoresheet!F51))</f>
        <v>1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0.5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0.5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1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1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1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1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1</v>
      </c>
      <c r="AR51" s="66">
        <f t="shared" si="12"/>
        <v>1</v>
      </c>
      <c r="AS51" s="66">
        <f t="shared" si="13"/>
        <v>1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1</v>
      </c>
      <c r="BD51" s="66">
        <f t="shared" si="24"/>
        <v>1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1</v>
      </c>
      <c r="BL51" s="66">
        <f t="shared" si="32"/>
        <v>0</v>
      </c>
      <c r="BM51" s="66">
        <f t="shared" si="33"/>
        <v>0</v>
      </c>
      <c r="BN51" s="66">
        <f t="shared" si="34"/>
        <v>1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1</v>
      </c>
      <c r="BS51" s="66">
        <f t="shared" si="39"/>
        <v>0</v>
      </c>
      <c r="BT51" s="66">
        <f t="shared" si="40"/>
        <v>0</v>
      </c>
      <c r="BU51" s="66">
        <f t="shared" si="41"/>
        <v>1</v>
      </c>
      <c r="BV51" s="66">
        <f t="shared" si="42"/>
        <v>0</v>
      </c>
      <c r="BX51" s="66">
        <f t="shared" si="43"/>
        <v>1</v>
      </c>
      <c r="BY51" s="66">
        <f t="shared" si="45"/>
        <v>1</v>
      </c>
      <c r="BZ51" s="66">
        <f t="shared" si="46"/>
        <v>1</v>
      </c>
      <c r="CA51" s="66">
        <f t="shared" si="47"/>
        <v>1</v>
      </c>
      <c r="CB51" s="66">
        <f t="shared" si="48"/>
        <v>1</v>
      </c>
      <c r="CC51" s="66">
        <f t="shared" si="49"/>
        <v>1</v>
      </c>
      <c r="CD51" s="66">
        <f t="shared" si="50"/>
        <v>1</v>
      </c>
    </row>
    <row r="52" spans="1:82">
      <c r="A52" s="96">
        <f t="shared" si="11"/>
        <v>46</v>
      </c>
      <c r="B52" s="109" t="str">
        <f>Scoresheet!B52</f>
        <v>OTU 46</v>
      </c>
      <c r="C52" s="66">
        <f>IF(Scoresheet!C52=0,0,Scoresheet!C52/(Scoresheet!C52+Scoresheet!D52))</f>
        <v>1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0.5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1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0.5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0.5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0.5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1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1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0.5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0.5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1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1</v>
      </c>
      <c r="AR52" s="66">
        <f t="shared" si="12"/>
        <v>1</v>
      </c>
      <c r="AS52" s="66">
        <f t="shared" si="13"/>
        <v>0</v>
      </c>
      <c r="AT52" s="66">
        <f t="shared" si="14"/>
        <v>1</v>
      </c>
      <c r="AU52" s="66">
        <f t="shared" si="15"/>
        <v>0</v>
      </c>
      <c r="AV52" s="66">
        <f t="shared" si="16"/>
        <v>1</v>
      </c>
      <c r="AW52" s="66">
        <f t="shared" si="17"/>
        <v>0</v>
      </c>
      <c r="AX52" s="66">
        <f t="shared" si="18"/>
        <v>1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1</v>
      </c>
      <c r="BE52" s="66">
        <f t="shared" si="25"/>
        <v>1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1</v>
      </c>
      <c r="BL52" s="66">
        <f t="shared" si="32"/>
        <v>0</v>
      </c>
      <c r="BM52" s="66">
        <f t="shared" si="33"/>
        <v>0</v>
      </c>
      <c r="BN52" s="66">
        <f t="shared" si="34"/>
        <v>1</v>
      </c>
      <c r="BO52" s="66">
        <f t="shared" si="35"/>
        <v>0</v>
      </c>
      <c r="BP52" s="66">
        <f t="shared" si="36"/>
        <v>1</v>
      </c>
      <c r="BQ52" s="66">
        <f t="shared" si="37"/>
        <v>1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1</v>
      </c>
      <c r="BV52" s="66">
        <f t="shared" si="42"/>
        <v>0</v>
      </c>
      <c r="BX52" s="66">
        <f t="shared" si="43"/>
        <v>1</v>
      </c>
      <c r="BY52" s="66">
        <f t="shared" si="45"/>
        <v>1</v>
      </c>
      <c r="BZ52" s="66">
        <f t="shared" si="46"/>
        <v>1</v>
      </c>
      <c r="CA52" s="66">
        <f t="shared" si="47"/>
        <v>1</v>
      </c>
      <c r="CB52" s="66">
        <f t="shared" si="48"/>
        <v>1</v>
      </c>
      <c r="CC52" s="66">
        <f t="shared" si="49"/>
        <v>1</v>
      </c>
      <c r="CD52" s="66">
        <f t="shared" si="50"/>
        <v>1</v>
      </c>
    </row>
    <row r="53" spans="1:82">
      <c r="A53" s="96">
        <f t="shared" si="11"/>
        <v>47</v>
      </c>
      <c r="B53" s="109" t="str">
        <f>Scoresheet!B53</f>
        <v>OTU 47</v>
      </c>
      <c r="C53" s="66">
        <f>IF(Scoresheet!C53=0,0,Scoresheet!C53/(Scoresheet!C53+Scoresheet!D53))</f>
        <v>0.5</v>
      </c>
      <c r="D53" s="109">
        <f>IF(Scoresheet!D53=0,0,Scoresheet!D53/(Scoresheet!C53+Scoresheet!D53))</f>
        <v>0.5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0.5</v>
      </c>
      <c r="G53" s="66">
        <f>IF(Scoresheet!I53=0,0,Scoresheet!I53/(Scoresheet!I53+Scoresheet!J53)*(IF(Result!E53=0,1,Result!E53)))</f>
        <v>0.5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1</v>
      </c>
      <c r="J53" s="109">
        <f>IF(Scoresheet!M53=0,0,Scoresheet!M53/(Scoresheet!M53+Scoresheet!N53))</f>
        <v>0.5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0.5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0.5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1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1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0.5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0.5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1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1</v>
      </c>
      <c r="AR53" s="66">
        <f t="shared" si="12"/>
        <v>1</v>
      </c>
      <c r="AS53" s="66">
        <f t="shared" si="13"/>
        <v>0</v>
      </c>
      <c r="AT53" s="66">
        <f t="shared" si="14"/>
        <v>1</v>
      </c>
      <c r="AU53" s="66">
        <f t="shared" si="15"/>
        <v>1</v>
      </c>
      <c r="AV53" s="66">
        <f t="shared" si="16"/>
        <v>0</v>
      </c>
      <c r="AW53" s="66">
        <f t="shared" si="17"/>
        <v>1</v>
      </c>
      <c r="AX53" s="66">
        <f t="shared" si="18"/>
        <v>1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1</v>
      </c>
      <c r="BD53" s="66">
        <f t="shared" si="24"/>
        <v>1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1</v>
      </c>
      <c r="BL53" s="66">
        <f t="shared" si="32"/>
        <v>0</v>
      </c>
      <c r="BM53" s="66">
        <f t="shared" si="33"/>
        <v>0</v>
      </c>
      <c r="BN53" s="66">
        <f t="shared" si="34"/>
        <v>1</v>
      </c>
      <c r="BO53" s="66">
        <f t="shared" si="35"/>
        <v>0</v>
      </c>
      <c r="BP53" s="66">
        <f t="shared" si="36"/>
        <v>1</v>
      </c>
      <c r="BQ53" s="66">
        <f t="shared" si="37"/>
        <v>1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1</v>
      </c>
      <c r="BV53" s="66">
        <f t="shared" si="42"/>
        <v>0</v>
      </c>
      <c r="BX53" s="66">
        <f t="shared" si="43"/>
        <v>1</v>
      </c>
      <c r="BY53" s="66">
        <f t="shared" si="45"/>
        <v>1</v>
      </c>
      <c r="BZ53" s="66">
        <f t="shared" si="46"/>
        <v>1</v>
      </c>
      <c r="CA53" s="66">
        <f t="shared" si="47"/>
        <v>1</v>
      </c>
      <c r="CB53" s="66">
        <f t="shared" si="48"/>
        <v>1</v>
      </c>
      <c r="CC53" s="66">
        <f t="shared" si="49"/>
        <v>1</v>
      </c>
      <c r="CD53" s="66">
        <f t="shared" si="50"/>
        <v>1</v>
      </c>
    </row>
    <row r="54" spans="1:82">
      <c r="A54" s="96">
        <f t="shared" si="11"/>
        <v>48</v>
      </c>
      <c r="B54" s="109" t="str">
        <f>Scoresheet!B54</f>
        <v>OTU 48</v>
      </c>
      <c r="C54" s="66">
        <f>IF(Scoresheet!C54=0,0,Scoresheet!C54/(Scoresheet!C54+Scoresheet!D54))</f>
        <v>1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0.5</v>
      </c>
      <c r="G54" s="66">
        <f>IF(Scoresheet!I54=0,0,Scoresheet!I54/(Scoresheet!I54+Scoresheet!J54)*(IF(Result!E54=0,1,Result!E54)))</f>
        <v>0.5</v>
      </c>
      <c r="H54" s="66">
        <f>IF(Scoresheet!K54=0,0,Scoresheet!K54/(Scoresheet!L54+Scoresheet!K54)*(IF(Result!E54=0,1,Result!E54)))</f>
        <v>0.5</v>
      </c>
      <c r="I54" s="66">
        <f>IF(Scoresheet!L54=0,0,Scoresheet!L54/(Scoresheet!K54+Scoresheet!L54)*(IF(Result!E54=0,1,Result!E54)))</f>
        <v>0.5</v>
      </c>
      <c r="J54" s="109">
        <f>IF(Scoresheet!M54=0,0,Scoresheet!M54/(Scoresheet!M54+Scoresheet!N54))</f>
        <v>0.5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0.25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0.25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0.25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0.25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1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1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0.5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0.5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1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1</v>
      </c>
      <c r="AR54" s="66">
        <f t="shared" si="12"/>
        <v>1</v>
      </c>
      <c r="AS54" s="66">
        <f t="shared" si="13"/>
        <v>0</v>
      </c>
      <c r="AT54" s="66">
        <f t="shared" si="14"/>
        <v>1</v>
      </c>
      <c r="AU54" s="66">
        <f t="shared" si="15"/>
        <v>1</v>
      </c>
      <c r="AV54" s="66">
        <f t="shared" si="16"/>
        <v>1</v>
      </c>
      <c r="AW54" s="66">
        <f t="shared" si="17"/>
        <v>1</v>
      </c>
      <c r="AX54" s="66">
        <f t="shared" si="18"/>
        <v>1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1</v>
      </c>
      <c r="BC54" s="66">
        <f t="shared" si="23"/>
        <v>1</v>
      </c>
      <c r="BD54" s="66">
        <f t="shared" si="24"/>
        <v>1</v>
      </c>
      <c r="BE54" s="66">
        <f t="shared" si="25"/>
        <v>1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1</v>
      </c>
      <c r="BL54" s="66">
        <f t="shared" si="32"/>
        <v>0</v>
      </c>
      <c r="BM54" s="66">
        <f t="shared" si="33"/>
        <v>0</v>
      </c>
      <c r="BN54" s="66">
        <f t="shared" si="34"/>
        <v>1</v>
      </c>
      <c r="BO54" s="66">
        <f t="shared" si="35"/>
        <v>0</v>
      </c>
      <c r="BP54" s="66">
        <f t="shared" si="36"/>
        <v>0</v>
      </c>
      <c r="BQ54" s="66">
        <f t="shared" si="37"/>
        <v>1</v>
      </c>
      <c r="BR54" s="66">
        <f t="shared" si="38"/>
        <v>1</v>
      </c>
      <c r="BS54" s="66">
        <f t="shared" si="39"/>
        <v>0</v>
      </c>
      <c r="BT54" s="66">
        <f t="shared" si="40"/>
        <v>0</v>
      </c>
      <c r="BU54" s="66">
        <f t="shared" si="41"/>
        <v>1</v>
      </c>
      <c r="BV54" s="66">
        <f t="shared" si="42"/>
        <v>0</v>
      </c>
      <c r="BX54" s="66">
        <f t="shared" si="43"/>
        <v>1</v>
      </c>
      <c r="BY54" s="66">
        <f t="shared" si="45"/>
        <v>1</v>
      </c>
      <c r="BZ54" s="66">
        <f t="shared" si="46"/>
        <v>1</v>
      </c>
      <c r="CA54" s="66">
        <f t="shared" si="47"/>
        <v>1</v>
      </c>
      <c r="CB54" s="66">
        <f t="shared" si="48"/>
        <v>1</v>
      </c>
      <c r="CC54" s="66">
        <f t="shared" si="49"/>
        <v>1</v>
      </c>
      <c r="CD54" s="66">
        <f t="shared" si="50"/>
        <v>1</v>
      </c>
    </row>
    <row r="55" spans="1:82">
      <c r="A55" s="96">
        <f t="shared" si="11"/>
        <v>49</v>
      </c>
      <c r="B55" s="109" t="str">
        <f>Scoresheet!B55</f>
        <v>OTU 49</v>
      </c>
      <c r="C55" s="66">
        <f>IF(Scoresheet!C55=0,0,Scoresheet!C55/(Scoresheet!C55+Scoresheet!D55))</f>
        <v>1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1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1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0.33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0.33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0.33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1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0.5</v>
      </c>
      <c r="Z55" s="115">
        <f>IF((Scoresheet!$AB55+Scoresheet!$AC55+Scoresheet!$AD55)=0,0,FLOOR(Scoresheet!AD55/(Scoresheet!$AB55+Scoresheet!$AC55+Scoresheet!$AD55),0.01))</f>
        <v>0.5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1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1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1</v>
      </c>
      <c r="AR55" s="66">
        <f t="shared" si="12"/>
        <v>1</v>
      </c>
      <c r="AS55" s="66">
        <f t="shared" si="13"/>
        <v>0</v>
      </c>
      <c r="AT55" s="66">
        <f t="shared" si="14"/>
        <v>1</v>
      </c>
      <c r="AU55" s="66">
        <f t="shared" si="15"/>
        <v>0</v>
      </c>
      <c r="AV55" s="66">
        <f t="shared" si="16"/>
        <v>0</v>
      </c>
      <c r="AW55" s="66">
        <f t="shared" si="17"/>
        <v>1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1</v>
      </c>
      <c r="BF55" s="66">
        <f t="shared" si="26"/>
        <v>1</v>
      </c>
      <c r="BG55" s="66">
        <f t="shared" si="27"/>
        <v>1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1</v>
      </c>
      <c r="BL55" s="66">
        <f t="shared" si="32"/>
        <v>0</v>
      </c>
      <c r="BM55" s="66">
        <f t="shared" si="33"/>
        <v>1</v>
      </c>
      <c r="BN55" s="66">
        <f t="shared" si="34"/>
        <v>1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1</v>
      </c>
      <c r="BS55" s="66">
        <f t="shared" si="39"/>
        <v>0</v>
      </c>
      <c r="BT55" s="66">
        <f t="shared" si="40"/>
        <v>0</v>
      </c>
      <c r="BU55" s="66">
        <f t="shared" si="41"/>
        <v>1</v>
      </c>
      <c r="BV55" s="66">
        <f t="shared" si="42"/>
        <v>0</v>
      </c>
      <c r="BX55" s="66">
        <f t="shared" si="43"/>
        <v>1</v>
      </c>
      <c r="BY55" s="66">
        <f t="shared" si="45"/>
        <v>1</v>
      </c>
      <c r="BZ55" s="66">
        <f t="shared" si="46"/>
        <v>1</v>
      </c>
      <c r="CA55" s="66">
        <f t="shared" si="47"/>
        <v>1</v>
      </c>
      <c r="CB55" s="66">
        <f t="shared" si="48"/>
        <v>1</v>
      </c>
      <c r="CC55" s="66">
        <f t="shared" si="49"/>
        <v>1</v>
      </c>
      <c r="CD55" s="66">
        <f t="shared" si="50"/>
        <v>1</v>
      </c>
    </row>
    <row r="56" spans="1:82">
      <c r="A56" s="96">
        <f t="shared" si="11"/>
        <v>50</v>
      </c>
      <c r="B56" s="109" t="str">
        <f>Scoresheet!B56</f>
        <v>OTU 50</v>
      </c>
      <c r="C56" s="66">
        <f>IF(Scoresheet!C56=0,0,Scoresheet!C56/(Scoresheet!C56+Scoresheet!D56))</f>
        <v>1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1</v>
      </c>
      <c r="G56" s="66">
        <f>IF(Scoresheet!I56=0,0,Scoresheet!I56/(Scoresheet!I56+Scoresheet!J56)*(IF(Result!E56=0,1,Result!E56)))</f>
        <v>0.5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1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0.25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0.25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0.25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0.25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1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0.5</v>
      </c>
      <c r="Z56" s="115">
        <f>IF((Scoresheet!$AB56+Scoresheet!$AC56+Scoresheet!$AD56)=0,0,FLOOR(Scoresheet!AD56/(Scoresheet!$AB56+Scoresheet!$AC56+Scoresheet!$AD56),0.01))</f>
        <v>0.5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0.5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0.5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1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1</v>
      </c>
      <c r="AR56" s="66">
        <f t="shared" si="12"/>
        <v>1</v>
      </c>
      <c r="AS56" s="66">
        <f t="shared" si="13"/>
        <v>0</v>
      </c>
      <c r="AT56" s="66">
        <f t="shared" si="14"/>
        <v>1</v>
      </c>
      <c r="AU56" s="66">
        <f t="shared" si="15"/>
        <v>1</v>
      </c>
      <c r="AV56" s="66">
        <f t="shared" si="16"/>
        <v>0</v>
      </c>
      <c r="AW56" s="66">
        <f t="shared" si="17"/>
        <v>1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1</v>
      </c>
      <c r="BC56" s="66">
        <f t="shared" si="23"/>
        <v>1</v>
      </c>
      <c r="BD56" s="66">
        <f t="shared" si="24"/>
        <v>1</v>
      </c>
      <c r="BE56" s="66">
        <f t="shared" si="25"/>
        <v>1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1</v>
      </c>
      <c r="BL56" s="66">
        <f t="shared" si="32"/>
        <v>0</v>
      </c>
      <c r="BM56" s="66">
        <f t="shared" si="33"/>
        <v>1</v>
      </c>
      <c r="BN56" s="66">
        <f t="shared" si="34"/>
        <v>1</v>
      </c>
      <c r="BO56" s="66">
        <f t="shared" si="35"/>
        <v>0</v>
      </c>
      <c r="BP56" s="66">
        <f t="shared" si="36"/>
        <v>0</v>
      </c>
      <c r="BQ56" s="66">
        <f t="shared" si="37"/>
        <v>1</v>
      </c>
      <c r="BR56" s="66">
        <f t="shared" si="38"/>
        <v>1</v>
      </c>
      <c r="BS56" s="66">
        <f t="shared" si="39"/>
        <v>0</v>
      </c>
      <c r="BT56" s="66">
        <f t="shared" si="40"/>
        <v>0</v>
      </c>
      <c r="BU56" s="66">
        <f t="shared" si="41"/>
        <v>1</v>
      </c>
      <c r="BV56" s="66">
        <f t="shared" si="42"/>
        <v>0</v>
      </c>
      <c r="BX56" s="66">
        <f t="shared" si="43"/>
        <v>1</v>
      </c>
      <c r="BY56" s="66">
        <f t="shared" si="45"/>
        <v>1</v>
      </c>
      <c r="BZ56" s="66">
        <f t="shared" si="46"/>
        <v>1</v>
      </c>
      <c r="CA56" s="66">
        <f t="shared" si="47"/>
        <v>1</v>
      </c>
      <c r="CB56" s="66">
        <f t="shared" si="48"/>
        <v>1</v>
      </c>
      <c r="CC56" s="66">
        <f t="shared" si="49"/>
        <v>1</v>
      </c>
      <c r="CD56" s="66">
        <f t="shared" si="50"/>
        <v>1</v>
      </c>
    </row>
    <row r="57" spans="1:82">
      <c r="A57" s="96">
        <f t="shared" si="11"/>
        <v>51</v>
      </c>
      <c r="B57" s="109" t="str">
        <f>Scoresheet!B57</f>
        <v>OTU 51</v>
      </c>
      <c r="C57" s="66">
        <f>IF(Scoresheet!C57=0,0,Scoresheet!C57/(Scoresheet!C57+Scoresheet!D57))</f>
        <v>1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0.5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1</v>
      </c>
      <c r="J57" s="109">
        <f>IF(Scoresheet!M57=0,0,Scoresheet!M57/(Scoresheet!M57+Scoresheet!N57))</f>
        <v>0.5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0.33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0.33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0.33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1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0.5</v>
      </c>
      <c r="Z57" s="115">
        <f>IF((Scoresheet!$AB57+Scoresheet!$AC57+Scoresheet!$AD57)=0,0,FLOOR(Scoresheet!AD57/(Scoresheet!$AB57+Scoresheet!$AC57+Scoresheet!$AD57),0.01))</f>
        <v>0.5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0.5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0.5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1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1</v>
      </c>
      <c r="AR57" s="66">
        <f t="shared" si="12"/>
        <v>1</v>
      </c>
      <c r="AS57" s="66">
        <f t="shared" si="13"/>
        <v>0</v>
      </c>
      <c r="AT57" s="66">
        <f t="shared" si="14"/>
        <v>0</v>
      </c>
      <c r="AU57" s="66">
        <f t="shared" si="15"/>
        <v>1</v>
      </c>
      <c r="AV57" s="66">
        <f t="shared" si="16"/>
        <v>0</v>
      </c>
      <c r="AW57" s="66">
        <f t="shared" si="17"/>
        <v>1</v>
      </c>
      <c r="AX57" s="66">
        <f t="shared" si="18"/>
        <v>1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1</v>
      </c>
      <c r="BD57" s="66">
        <f t="shared" si="24"/>
        <v>1</v>
      </c>
      <c r="BE57" s="66">
        <f t="shared" si="25"/>
        <v>1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1</v>
      </c>
      <c r="BL57" s="66">
        <f t="shared" si="32"/>
        <v>0</v>
      </c>
      <c r="BM57" s="66">
        <f t="shared" si="33"/>
        <v>1</v>
      </c>
      <c r="BN57" s="66">
        <f t="shared" si="34"/>
        <v>1</v>
      </c>
      <c r="BO57" s="66">
        <f t="shared" si="35"/>
        <v>0</v>
      </c>
      <c r="BP57" s="66">
        <f t="shared" si="36"/>
        <v>1</v>
      </c>
      <c r="BQ57" s="66">
        <f t="shared" si="37"/>
        <v>1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1</v>
      </c>
      <c r="BV57" s="66">
        <f t="shared" si="42"/>
        <v>0</v>
      </c>
      <c r="BX57" s="66">
        <f t="shared" si="43"/>
        <v>1</v>
      </c>
      <c r="BY57" s="66">
        <f t="shared" ref="BY57:BY103" si="52">IF(AS57+AT57+AU57+AV57+AW57+AX57&gt;0,1,0)</f>
        <v>1</v>
      </c>
      <c r="BZ57" s="66">
        <f t="shared" ref="BZ57:BZ103" si="53">IF(AY57+AZ57+BA57+BB57+BC57+BD57+BE57+BF57+BG57&gt;0,1,0)</f>
        <v>1</v>
      </c>
      <c r="CA57" s="66">
        <f t="shared" ref="CA57:CA103" si="54">IF(BH57+BI57+BJ57+BK57&gt;0,1,0)</f>
        <v>1</v>
      </c>
      <c r="CB57" s="66">
        <f t="shared" ref="CB57:CB103" si="55">IF(BL57+BM57+BN57&gt;0,1,0)</f>
        <v>1</v>
      </c>
      <c r="CC57" s="66">
        <f t="shared" ref="CC57:CC103" si="56">IF(BO57+BP57+BQ57+BR57+BS57&gt;0,1,0)</f>
        <v>1</v>
      </c>
      <c r="CD57" s="66">
        <f t="shared" ref="CD57:CD103" si="57">IF(BT57+BU57+BV57&gt;0,1,0)</f>
        <v>1</v>
      </c>
    </row>
    <row r="58" spans="1:82">
      <c r="A58" s="96">
        <f t="shared" si="11"/>
        <v>52</v>
      </c>
      <c r="B58" s="109" t="str">
        <f>Scoresheet!B58</f>
        <v>OTU 52</v>
      </c>
      <c r="C58" s="66">
        <f>IF(Scoresheet!C58=0,0,Scoresheet!C58/(Scoresheet!C58+Scoresheet!D58))</f>
        <v>1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0.5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0.5</v>
      </c>
      <c r="I58" s="66">
        <f>IF(Scoresheet!L58=0,0,Scoresheet!L58/(Scoresheet!K58+Scoresheet!L58)*(IF(Result!E58=0,1,Result!E58)))</f>
        <v>0.5</v>
      </c>
      <c r="J58" s="109">
        <f>IF(Scoresheet!M58=0,0,Scoresheet!M58/(Scoresheet!M58+Scoresheet!N58))</f>
        <v>0.5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0.5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0.5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1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1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1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1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1</v>
      </c>
      <c r="AR58" s="66">
        <f t="shared" si="12"/>
        <v>1</v>
      </c>
      <c r="AS58" s="66">
        <f t="shared" si="13"/>
        <v>0</v>
      </c>
      <c r="AT58" s="66">
        <f t="shared" si="14"/>
        <v>1</v>
      </c>
      <c r="AU58" s="66">
        <f t="shared" si="15"/>
        <v>0</v>
      </c>
      <c r="AV58" s="66">
        <f t="shared" si="16"/>
        <v>1</v>
      </c>
      <c r="AW58" s="66">
        <f t="shared" si="17"/>
        <v>1</v>
      </c>
      <c r="AX58" s="66">
        <f t="shared" si="18"/>
        <v>1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1</v>
      </c>
      <c r="BC58" s="66">
        <f t="shared" si="23"/>
        <v>1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1</v>
      </c>
      <c r="BL58" s="66">
        <f t="shared" si="32"/>
        <v>0</v>
      </c>
      <c r="BM58" s="66">
        <f t="shared" si="33"/>
        <v>1</v>
      </c>
      <c r="BN58" s="66">
        <f t="shared" si="34"/>
        <v>0</v>
      </c>
      <c r="BO58" s="66">
        <f t="shared" si="35"/>
        <v>0</v>
      </c>
      <c r="BP58" s="66">
        <f t="shared" si="36"/>
        <v>1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1</v>
      </c>
      <c r="BV58" s="66">
        <f t="shared" si="42"/>
        <v>0</v>
      </c>
      <c r="BX58" s="66">
        <f t="shared" si="43"/>
        <v>1</v>
      </c>
      <c r="BY58" s="66">
        <f t="shared" si="52"/>
        <v>1</v>
      </c>
      <c r="BZ58" s="66">
        <f t="shared" si="53"/>
        <v>1</v>
      </c>
      <c r="CA58" s="66">
        <f t="shared" si="54"/>
        <v>1</v>
      </c>
      <c r="CB58" s="66">
        <f t="shared" si="55"/>
        <v>1</v>
      </c>
      <c r="CC58" s="66">
        <f t="shared" si="56"/>
        <v>1</v>
      </c>
      <c r="CD58" s="66">
        <f t="shared" si="57"/>
        <v>1</v>
      </c>
    </row>
    <row r="59" spans="1:82">
      <c r="A59" s="96">
        <f t="shared" si="11"/>
        <v>53</v>
      </c>
      <c r="B59" s="109" t="str">
        <f>Scoresheet!B59</f>
        <v>OTU 53</v>
      </c>
      <c r="C59" s="66">
        <f>IF(Scoresheet!C59=0,0,Scoresheet!C59/(Scoresheet!C59+Scoresheet!D59))</f>
        <v>1</v>
      </c>
      <c r="D59" s="109">
        <f>IF(Scoresheet!D59=0,0,Scoresheet!D59/(Scoresheet!C59+Scoresheet!D59))</f>
        <v>0</v>
      </c>
      <c r="E59" s="66">
        <f>IF(Scoresheet!E59=0,0,Scoresheet!E59/(Scoresheet!E59+Scoresheet!F59))</f>
        <v>1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0.5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0.5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1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1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0.5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0.5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1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1</v>
      </c>
      <c r="AR59" s="66">
        <f t="shared" si="12"/>
        <v>1</v>
      </c>
      <c r="AS59" s="66">
        <f t="shared" si="13"/>
        <v>1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1</v>
      </c>
      <c r="BC59" s="66">
        <f t="shared" si="23"/>
        <v>1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1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1</v>
      </c>
      <c r="BO59" s="66">
        <f t="shared" si="35"/>
        <v>0</v>
      </c>
      <c r="BP59" s="66">
        <f t="shared" si="36"/>
        <v>1</v>
      </c>
      <c r="BQ59" s="66">
        <f t="shared" si="37"/>
        <v>1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1</v>
      </c>
      <c r="BV59" s="66">
        <f t="shared" si="42"/>
        <v>0</v>
      </c>
      <c r="BX59" s="66">
        <f t="shared" si="43"/>
        <v>1</v>
      </c>
      <c r="BY59" s="66">
        <f t="shared" si="52"/>
        <v>1</v>
      </c>
      <c r="BZ59" s="66">
        <f t="shared" si="53"/>
        <v>1</v>
      </c>
      <c r="CA59" s="66">
        <f t="shared" si="54"/>
        <v>1</v>
      </c>
      <c r="CB59" s="66">
        <f t="shared" si="55"/>
        <v>1</v>
      </c>
      <c r="CC59" s="66">
        <f t="shared" si="56"/>
        <v>1</v>
      </c>
      <c r="CD59" s="66">
        <f t="shared" si="57"/>
        <v>1</v>
      </c>
    </row>
    <row r="60" spans="1:82">
      <c r="A60" s="96">
        <f t="shared" si="11"/>
        <v>54</v>
      </c>
      <c r="B60" s="109" t="str">
        <f>Scoresheet!B60</f>
        <v>OTU 54</v>
      </c>
      <c r="C60" s="66">
        <f>IF(Scoresheet!C60=0,0,Scoresheet!C60/(Scoresheet!C60+Scoresheet!D60))</f>
        <v>1</v>
      </c>
      <c r="D60" s="109">
        <f>IF(Scoresheet!D60=0,0,Scoresheet!D60/(Scoresheet!C60+Scoresheet!D60))</f>
        <v>0</v>
      </c>
      <c r="E60" s="66">
        <f>IF(Scoresheet!E60=0,0,Scoresheet!E60/(Scoresheet!E60+Scoresheet!F60))</f>
        <v>1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0.25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0.25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0.25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0.25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1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0.5</v>
      </c>
      <c r="Z60" s="115">
        <f>IF((Scoresheet!$AB60+Scoresheet!$AC60+Scoresheet!$AD60)=0,0,FLOOR(Scoresheet!AD60/(Scoresheet!$AB60+Scoresheet!$AC60+Scoresheet!$AD60),0.01))</f>
        <v>0.5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0.5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0.5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1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1</v>
      </c>
      <c r="AR60" s="66">
        <f t="shared" si="12"/>
        <v>1</v>
      </c>
      <c r="AS60" s="66">
        <f t="shared" si="13"/>
        <v>1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1</v>
      </c>
      <c r="BC60" s="66">
        <f t="shared" si="23"/>
        <v>1</v>
      </c>
      <c r="BD60" s="66">
        <f t="shared" si="24"/>
        <v>1</v>
      </c>
      <c r="BE60" s="66">
        <f t="shared" si="25"/>
        <v>1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1</v>
      </c>
      <c r="BL60" s="66">
        <f t="shared" si="32"/>
        <v>0</v>
      </c>
      <c r="BM60" s="66">
        <f t="shared" si="33"/>
        <v>1</v>
      </c>
      <c r="BN60" s="66">
        <f t="shared" si="34"/>
        <v>1</v>
      </c>
      <c r="BO60" s="66">
        <f t="shared" si="35"/>
        <v>0</v>
      </c>
      <c r="BP60" s="66">
        <f t="shared" si="36"/>
        <v>1</v>
      </c>
      <c r="BQ60" s="66">
        <f t="shared" si="37"/>
        <v>1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1</v>
      </c>
      <c r="BV60" s="66">
        <f t="shared" si="42"/>
        <v>0</v>
      </c>
      <c r="BX60" s="66">
        <f t="shared" si="43"/>
        <v>1</v>
      </c>
      <c r="BY60" s="66">
        <f t="shared" si="52"/>
        <v>1</v>
      </c>
      <c r="BZ60" s="66">
        <f t="shared" si="53"/>
        <v>1</v>
      </c>
      <c r="CA60" s="66">
        <f t="shared" si="54"/>
        <v>1</v>
      </c>
      <c r="CB60" s="66">
        <f t="shared" si="55"/>
        <v>1</v>
      </c>
      <c r="CC60" s="66">
        <f t="shared" si="56"/>
        <v>1</v>
      </c>
      <c r="CD60" s="66">
        <f t="shared" si="57"/>
        <v>1</v>
      </c>
    </row>
    <row r="61" spans="1:82">
      <c r="A61" s="96">
        <f t="shared" si="11"/>
        <v>55</v>
      </c>
      <c r="B61" s="109" t="str">
        <f>Scoresheet!B61</f>
        <v>OTU 55</v>
      </c>
      <c r="C61" s="66">
        <f>IF(Scoresheet!C61=0,0,Scoresheet!C61/(Scoresheet!C61+Scoresheet!D61))</f>
        <v>1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0.5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1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0.5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0.5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1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1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0.5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0.5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1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1</v>
      </c>
      <c r="AR61" s="66">
        <f t="shared" si="12"/>
        <v>1</v>
      </c>
      <c r="AS61" s="66">
        <f t="shared" si="13"/>
        <v>0</v>
      </c>
      <c r="AT61" s="66">
        <f t="shared" si="14"/>
        <v>1</v>
      </c>
      <c r="AU61" s="66">
        <f t="shared" si="15"/>
        <v>0</v>
      </c>
      <c r="AV61" s="66">
        <f t="shared" si="16"/>
        <v>0</v>
      </c>
      <c r="AW61" s="66">
        <f t="shared" si="17"/>
        <v>1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1</v>
      </c>
      <c r="BC61" s="66">
        <f t="shared" si="23"/>
        <v>1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1</v>
      </c>
      <c r="BL61" s="66">
        <f t="shared" si="32"/>
        <v>0</v>
      </c>
      <c r="BM61" s="66">
        <f t="shared" si="33"/>
        <v>0</v>
      </c>
      <c r="BN61" s="66">
        <f t="shared" si="34"/>
        <v>1</v>
      </c>
      <c r="BO61" s="66">
        <f t="shared" si="35"/>
        <v>0</v>
      </c>
      <c r="BP61" s="66">
        <f t="shared" si="36"/>
        <v>1</v>
      </c>
      <c r="BQ61" s="66">
        <f t="shared" si="37"/>
        <v>1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1</v>
      </c>
      <c r="BV61" s="66">
        <f t="shared" si="42"/>
        <v>0</v>
      </c>
      <c r="BX61" s="66">
        <f t="shared" si="43"/>
        <v>1</v>
      </c>
      <c r="BY61" s="66">
        <f t="shared" si="52"/>
        <v>1</v>
      </c>
      <c r="BZ61" s="66">
        <f t="shared" si="53"/>
        <v>1</v>
      </c>
      <c r="CA61" s="66">
        <f t="shared" si="54"/>
        <v>1</v>
      </c>
      <c r="CB61" s="66">
        <f t="shared" si="55"/>
        <v>1</v>
      </c>
      <c r="CC61" s="66">
        <f t="shared" si="56"/>
        <v>1</v>
      </c>
      <c r="CD61" s="66">
        <f t="shared" si="57"/>
        <v>1</v>
      </c>
    </row>
    <row r="62" spans="1:82">
      <c r="A62" s="96">
        <f t="shared" si="11"/>
        <v>56</v>
      </c>
      <c r="B62" s="109" t="str">
        <f>Scoresheet!B62</f>
        <v>OTU 56</v>
      </c>
      <c r="C62" s="66">
        <f>IF(Scoresheet!C62=0,0,Scoresheet!C62/(Scoresheet!C62+Scoresheet!D62))</f>
        <v>0</v>
      </c>
      <c r="D62" s="109">
        <f>IF(Scoresheet!D62=0,0,Scoresheet!D62/(Scoresheet!C62+Scoresheet!D62))</f>
        <v>1</v>
      </c>
      <c r="E62" s="66">
        <f>IF(Scoresheet!E62=0,0,Scoresheet!E62/(Scoresheet!E62+Scoresheet!F62))</f>
        <v>0.5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0.25</v>
      </c>
      <c r="H62" s="66">
        <f>IF(Scoresheet!K62=0,0,Scoresheet!K62/(Scoresheet!L62+Scoresheet!K62)*(IF(Result!E62=0,1,Result!E62)))</f>
        <v>0.25</v>
      </c>
      <c r="I62" s="66">
        <f>IF(Scoresheet!L62=0,0,Scoresheet!L62/(Scoresheet!K62+Scoresheet!L62)*(IF(Result!E62=0,1,Result!E62)))</f>
        <v>0.25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0.25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0.25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0.25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0.25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1</v>
      </c>
      <c r="X62" s="66">
        <f>IF((Scoresheet!$AB62+Scoresheet!$AC62+Scoresheet!$AD62)=0,0,FLOOR(Scoresheet!AB62/(Scoresheet!$AB62+Scoresheet!$AC62+Scoresheet!$AD62),0.01))</f>
        <v>0.5</v>
      </c>
      <c r="Y62" s="66">
        <f>IF((Scoresheet!$AB62+Scoresheet!$AC62+Scoresheet!$AD62)=0,0,FLOOR(Scoresheet!AC62/(Scoresheet!$AB62+Scoresheet!$AC62+Scoresheet!$AD62),0.01))</f>
        <v>0.5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1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1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1</v>
      </c>
      <c r="AR62" s="66">
        <f t="shared" si="12"/>
        <v>1</v>
      </c>
      <c r="AS62" s="66">
        <f t="shared" si="13"/>
        <v>1</v>
      </c>
      <c r="AT62" s="66">
        <f t="shared" si="14"/>
        <v>0</v>
      </c>
      <c r="AU62" s="66">
        <f t="shared" si="15"/>
        <v>1</v>
      </c>
      <c r="AV62" s="66">
        <f t="shared" si="16"/>
        <v>1</v>
      </c>
      <c r="AW62" s="66">
        <f t="shared" si="17"/>
        <v>1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1</v>
      </c>
      <c r="BB62" s="66">
        <f t="shared" si="22"/>
        <v>1</v>
      </c>
      <c r="BC62" s="66">
        <f t="shared" si="23"/>
        <v>1</v>
      </c>
      <c r="BD62" s="66">
        <f t="shared" si="24"/>
        <v>1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1</v>
      </c>
      <c r="BL62" s="66">
        <f t="shared" si="32"/>
        <v>1</v>
      </c>
      <c r="BM62" s="66">
        <f t="shared" si="33"/>
        <v>1</v>
      </c>
      <c r="BN62" s="66">
        <f t="shared" si="34"/>
        <v>0</v>
      </c>
      <c r="BO62" s="66">
        <f t="shared" si="35"/>
        <v>0</v>
      </c>
      <c r="BP62" s="66">
        <f t="shared" si="36"/>
        <v>1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1</v>
      </c>
      <c r="BV62" s="66">
        <f t="shared" si="42"/>
        <v>0</v>
      </c>
      <c r="BX62" s="66">
        <f t="shared" si="43"/>
        <v>1</v>
      </c>
      <c r="BY62" s="66">
        <f t="shared" si="52"/>
        <v>1</v>
      </c>
      <c r="BZ62" s="66">
        <f t="shared" si="53"/>
        <v>1</v>
      </c>
      <c r="CA62" s="66">
        <f t="shared" si="54"/>
        <v>1</v>
      </c>
      <c r="CB62" s="66">
        <f t="shared" si="55"/>
        <v>1</v>
      </c>
      <c r="CC62" s="66">
        <f t="shared" si="56"/>
        <v>1</v>
      </c>
      <c r="CD62" s="66">
        <f t="shared" si="57"/>
        <v>1</v>
      </c>
    </row>
    <row r="63" spans="1:82">
      <c r="A63" s="96">
        <f t="shared" si="11"/>
        <v>57</v>
      </c>
      <c r="B63" s="109" t="str">
        <f>Scoresheet!B63</f>
        <v>OTU 57</v>
      </c>
      <c r="C63" s="66">
        <f>IF(Scoresheet!C63=0,0,Scoresheet!C63/(Scoresheet!C63+Scoresheet!D63))</f>
        <v>1</v>
      </c>
      <c r="D63" s="109">
        <f>IF(Scoresheet!D63=0,0,Scoresheet!D63/(Scoresheet!C63+Scoresheet!D63))</f>
        <v>0</v>
      </c>
      <c r="E63" s="66">
        <f>IF(Scoresheet!E63=0,0,Scoresheet!E63/(Scoresheet!E63+Scoresheet!F63))</f>
        <v>1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0.5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0.5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1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1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0.5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0.5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1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1</v>
      </c>
      <c r="AR63" s="66">
        <f t="shared" si="12"/>
        <v>1</v>
      </c>
      <c r="AS63" s="66">
        <f t="shared" si="13"/>
        <v>1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1</v>
      </c>
      <c r="BE63" s="66">
        <f t="shared" si="25"/>
        <v>1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1</v>
      </c>
      <c r="BL63" s="66">
        <f t="shared" si="32"/>
        <v>0</v>
      </c>
      <c r="BM63" s="66">
        <f t="shared" si="33"/>
        <v>0</v>
      </c>
      <c r="BN63" s="66">
        <f t="shared" si="34"/>
        <v>1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1</v>
      </c>
      <c r="BS63" s="66">
        <f t="shared" si="39"/>
        <v>1</v>
      </c>
      <c r="BT63" s="66">
        <f t="shared" si="40"/>
        <v>0</v>
      </c>
      <c r="BU63" s="66">
        <f t="shared" si="41"/>
        <v>1</v>
      </c>
      <c r="BV63" s="66">
        <f t="shared" si="42"/>
        <v>0</v>
      </c>
      <c r="BX63" s="66">
        <f t="shared" si="43"/>
        <v>1</v>
      </c>
      <c r="BY63" s="66">
        <f t="shared" si="52"/>
        <v>1</v>
      </c>
      <c r="BZ63" s="66">
        <f t="shared" si="53"/>
        <v>1</v>
      </c>
      <c r="CA63" s="66">
        <f t="shared" si="54"/>
        <v>1</v>
      </c>
      <c r="CB63" s="66">
        <f t="shared" si="55"/>
        <v>1</v>
      </c>
      <c r="CC63" s="66">
        <f t="shared" si="56"/>
        <v>1</v>
      </c>
      <c r="CD63" s="66">
        <f t="shared" si="57"/>
        <v>1</v>
      </c>
    </row>
    <row r="64" spans="1:82">
      <c r="A64" s="96">
        <f t="shared" si="11"/>
        <v>58</v>
      </c>
      <c r="B64" s="109" t="str">
        <f>Scoresheet!B64</f>
        <v>OTU 58</v>
      </c>
      <c r="C64" s="66">
        <f>IF(Scoresheet!C64=0,0,Scoresheet!C64/(Scoresheet!C64+Scoresheet!D64))</f>
        <v>1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1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0.5</v>
      </c>
      <c r="I64" s="66">
        <f>IF(Scoresheet!L64=0,0,Scoresheet!L64/(Scoresheet!K64+Scoresheet!L64)*(IF(Result!E64=0,1,Result!E64)))</f>
        <v>0.5</v>
      </c>
      <c r="J64" s="109">
        <f>IF(Scoresheet!M64=0,0,Scoresheet!M64/(Scoresheet!M64+Scoresheet!N64))</f>
        <v>0.5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0.33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0.33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0.33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1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1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0.5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0.5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1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1</v>
      </c>
      <c r="AR64" s="66">
        <f t="shared" si="12"/>
        <v>1</v>
      </c>
      <c r="AS64" s="66">
        <f t="shared" si="13"/>
        <v>0</v>
      </c>
      <c r="AT64" s="66">
        <f t="shared" si="14"/>
        <v>1</v>
      </c>
      <c r="AU64" s="66">
        <f t="shared" si="15"/>
        <v>0</v>
      </c>
      <c r="AV64" s="66">
        <f t="shared" si="16"/>
        <v>1</v>
      </c>
      <c r="AW64" s="66">
        <f t="shared" si="17"/>
        <v>1</v>
      </c>
      <c r="AX64" s="66">
        <f t="shared" si="18"/>
        <v>1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1</v>
      </c>
      <c r="BC64" s="66">
        <f t="shared" si="23"/>
        <v>1</v>
      </c>
      <c r="BD64" s="66">
        <f t="shared" si="24"/>
        <v>1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1</v>
      </c>
      <c r="BL64" s="66">
        <f t="shared" si="32"/>
        <v>0</v>
      </c>
      <c r="BM64" s="66">
        <f t="shared" si="33"/>
        <v>0</v>
      </c>
      <c r="BN64" s="66">
        <f t="shared" si="34"/>
        <v>1</v>
      </c>
      <c r="BO64" s="66">
        <f t="shared" si="35"/>
        <v>0</v>
      </c>
      <c r="BP64" s="66">
        <f t="shared" si="36"/>
        <v>1</v>
      </c>
      <c r="BQ64" s="66">
        <f t="shared" si="37"/>
        <v>1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1</v>
      </c>
      <c r="BV64" s="66">
        <f t="shared" si="42"/>
        <v>0</v>
      </c>
      <c r="BX64" s="66">
        <f t="shared" si="43"/>
        <v>1</v>
      </c>
      <c r="BY64" s="66">
        <f t="shared" si="52"/>
        <v>1</v>
      </c>
      <c r="BZ64" s="66">
        <f t="shared" si="53"/>
        <v>1</v>
      </c>
      <c r="CA64" s="66">
        <f t="shared" si="54"/>
        <v>1</v>
      </c>
      <c r="CB64" s="66">
        <f t="shared" si="55"/>
        <v>1</v>
      </c>
      <c r="CC64" s="66">
        <f t="shared" si="56"/>
        <v>1</v>
      </c>
      <c r="CD64" s="66">
        <f t="shared" si="57"/>
        <v>1</v>
      </c>
    </row>
    <row r="65" spans="1:82">
      <c r="A65" s="96">
        <f t="shared" si="11"/>
        <v>59</v>
      </c>
      <c r="B65" s="109" t="str">
        <f>Scoresheet!B65</f>
        <v>OTU 59</v>
      </c>
      <c r="C65" s="66">
        <f>IF(Scoresheet!C65=0,0,Scoresheet!C65/(Scoresheet!C65+Scoresheet!D65))</f>
        <v>0.5</v>
      </c>
      <c r="D65" s="109">
        <f>IF(Scoresheet!D65=0,0,Scoresheet!D65/(Scoresheet!C65+Scoresheet!D65))</f>
        <v>0.5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1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1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1</v>
      </c>
      <c r="X65" s="66">
        <f>IF((Scoresheet!$AB65+Scoresheet!$AC65+Scoresheet!$AD65)=0,0,FLOOR(Scoresheet!AB65/(Scoresheet!$AB65+Scoresheet!$AC65+Scoresheet!$AD65),0.01))</f>
        <v>1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1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1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1</v>
      </c>
      <c r="AR65" s="66">
        <f t="shared" si="12"/>
        <v>1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1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1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1</v>
      </c>
      <c r="BL65" s="66">
        <f t="shared" si="32"/>
        <v>1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1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1</v>
      </c>
      <c r="BV65" s="66">
        <f t="shared" si="42"/>
        <v>0</v>
      </c>
      <c r="BX65" s="66">
        <f t="shared" si="43"/>
        <v>1</v>
      </c>
      <c r="BY65" s="66">
        <f t="shared" si="52"/>
        <v>1</v>
      </c>
      <c r="BZ65" s="66">
        <f t="shared" si="53"/>
        <v>1</v>
      </c>
      <c r="CA65" s="66">
        <f t="shared" si="54"/>
        <v>1</v>
      </c>
      <c r="CB65" s="66">
        <f t="shared" si="55"/>
        <v>1</v>
      </c>
      <c r="CC65" s="66">
        <f t="shared" si="56"/>
        <v>1</v>
      </c>
      <c r="CD65" s="66">
        <f t="shared" si="57"/>
        <v>1</v>
      </c>
    </row>
    <row r="66" spans="1:82">
      <c r="A66" s="96">
        <f t="shared" si="11"/>
        <v>60</v>
      </c>
      <c r="B66" s="109" t="str">
        <f>Scoresheet!B66</f>
        <v>OTU 60</v>
      </c>
      <c r="C66" s="66">
        <f>IF(Scoresheet!C66=0,0,Scoresheet!C66/(Scoresheet!C66+Scoresheet!D66))</f>
        <v>1</v>
      </c>
      <c r="D66" s="109">
        <f>IF(Scoresheet!D66=0,0,Scoresheet!D66/(Scoresheet!C66+Scoresheet!D66))</f>
        <v>0</v>
      </c>
      <c r="E66" s="66">
        <f>IF(Scoresheet!E66=0,0,Scoresheet!E66/(Scoresheet!E66+Scoresheet!F66))</f>
        <v>1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0.33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0.33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0.33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1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0.5</v>
      </c>
      <c r="W66" s="109">
        <f>IF((Scoresheet!$Y66+Scoresheet!$Z66+Scoresheet!$AA66)=0,0,FLOOR(Scoresheet!AA66/(Scoresheet!$Y66+Scoresheet!$Z66+Scoresheet!$AA66),0.01))</f>
        <v>0.5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0.5</v>
      </c>
      <c r="Z66" s="115">
        <f>IF((Scoresheet!$AB66+Scoresheet!$AC66+Scoresheet!$AD66)=0,0,FLOOR(Scoresheet!AD66/(Scoresheet!$AB66+Scoresheet!$AC66+Scoresheet!$AD66),0.01))</f>
        <v>0.5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1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1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1</v>
      </c>
      <c r="AR66" s="66">
        <f t="shared" si="12"/>
        <v>1</v>
      </c>
      <c r="AS66" s="66">
        <f t="shared" si="13"/>
        <v>1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1</v>
      </c>
      <c r="BB66" s="66">
        <f t="shared" si="22"/>
        <v>1</v>
      </c>
      <c r="BC66" s="66">
        <f t="shared" si="23"/>
        <v>1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1</v>
      </c>
      <c r="BI66" s="66">
        <f t="shared" si="29"/>
        <v>0</v>
      </c>
      <c r="BJ66" s="66">
        <f t="shared" si="30"/>
        <v>1</v>
      </c>
      <c r="BK66" s="66">
        <f t="shared" si="31"/>
        <v>1</v>
      </c>
      <c r="BL66" s="66">
        <f t="shared" si="32"/>
        <v>0</v>
      </c>
      <c r="BM66" s="66">
        <f t="shared" si="33"/>
        <v>1</v>
      </c>
      <c r="BN66" s="66">
        <f t="shared" si="34"/>
        <v>1</v>
      </c>
      <c r="BO66" s="66">
        <f t="shared" si="35"/>
        <v>0</v>
      </c>
      <c r="BP66" s="66">
        <f t="shared" si="36"/>
        <v>1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1</v>
      </c>
      <c r="BV66" s="66">
        <f t="shared" si="42"/>
        <v>0</v>
      </c>
      <c r="BX66" s="66">
        <f t="shared" si="43"/>
        <v>1</v>
      </c>
      <c r="BY66" s="66">
        <f t="shared" si="52"/>
        <v>1</v>
      </c>
      <c r="BZ66" s="66">
        <f t="shared" si="53"/>
        <v>1</v>
      </c>
      <c r="CA66" s="66">
        <f t="shared" si="54"/>
        <v>1</v>
      </c>
      <c r="CB66" s="66">
        <f t="shared" si="55"/>
        <v>1</v>
      </c>
      <c r="CC66" s="66">
        <f t="shared" si="56"/>
        <v>1</v>
      </c>
      <c r="CD66" s="66">
        <f t="shared" si="57"/>
        <v>1</v>
      </c>
    </row>
    <row r="67" spans="1:82">
      <c r="A67" s="96">
        <f t="shared" si="11"/>
        <v>61</v>
      </c>
      <c r="B67" s="109" t="str">
        <f>Scoresheet!B67</f>
        <v>OTU 61</v>
      </c>
      <c r="C67" s="66">
        <f>IF(Scoresheet!C67=0,0,Scoresheet!C67/(Scoresheet!C67+Scoresheet!D67))</f>
        <v>1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0.5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1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0.33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0.33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0.33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1</v>
      </c>
      <c r="U67" s="66">
        <f>IF((Scoresheet!$Y67+Scoresheet!$Z67+Scoresheet!$AA67)=0,0,FLOOR(Scoresheet!Y67/(Scoresheet!$Y67+Scoresheet!$Z67+Scoresheet!$AA67),0.01))</f>
        <v>0.33</v>
      </c>
      <c r="V67" s="66">
        <f>IF((Scoresheet!$Y67+Scoresheet!$Z67+Scoresheet!$AA67)=0,0,FLOOR(Scoresheet!Z67/(Scoresheet!$Y67+Scoresheet!$Z67+Scoresheet!$AA67),0.01))</f>
        <v>0.33</v>
      </c>
      <c r="W67" s="109">
        <f>IF((Scoresheet!$Y67+Scoresheet!$Z67+Scoresheet!$AA67)=0,0,FLOOR(Scoresheet!AA67/(Scoresheet!$Y67+Scoresheet!$Z67+Scoresheet!$AA67),0.01))</f>
        <v>0.33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1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0.5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0.5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1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1</v>
      </c>
      <c r="AR67" s="66">
        <f t="shared" si="12"/>
        <v>1</v>
      </c>
      <c r="AS67" s="66">
        <f t="shared" si="13"/>
        <v>0</v>
      </c>
      <c r="AT67" s="66">
        <f t="shared" si="14"/>
        <v>1</v>
      </c>
      <c r="AU67" s="66">
        <f t="shared" si="15"/>
        <v>0</v>
      </c>
      <c r="AV67" s="66">
        <f t="shared" si="16"/>
        <v>1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1</v>
      </c>
      <c r="BC67" s="66">
        <f t="shared" si="23"/>
        <v>1</v>
      </c>
      <c r="BD67" s="66">
        <f t="shared" si="24"/>
        <v>1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1</v>
      </c>
      <c r="BI67" s="66">
        <f t="shared" si="29"/>
        <v>1</v>
      </c>
      <c r="BJ67" s="66">
        <f t="shared" si="30"/>
        <v>1</v>
      </c>
      <c r="BK67" s="66">
        <f t="shared" si="31"/>
        <v>1</v>
      </c>
      <c r="BL67" s="66">
        <f t="shared" si="32"/>
        <v>0</v>
      </c>
      <c r="BM67" s="66">
        <f t="shared" si="33"/>
        <v>0</v>
      </c>
      <c r="BN67" s="66">
        <f t="shared" si="34"/>
        <v>1</v>
      </c>
      <c r="BO67" s="66">
        <f t="shared" si="35"/>
        <v>0</v>
      </c>
      <c r="BP67" s="66">
        <f t="shared" si="36"/>
        <v>1</v>
      </c>
      <c r="BQ67" s="66">
        <f t="shared" si="37"/>
        <v>1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1</v>
      </c>
      <c r="BV67" s="66">
        <f t="shared" si="42"/>
        <v>0</v>
      </c>
      <c r="BX67" s="66">
        <f t="shared" si="43"/>
        <v>1</v>
      </c>
      <c r="BY67" s="66">
        <f t="shared" si="52"/>
        <v>1</v>
      </c>
      <c r="BZ67" s="66">
        <f t="shared" si="53"/>
        <v>1</v>
      </c>
      <c r="CA67" s="66">
        <f t="shared" si="54"/>
        <v>1</v>
      </c>
      <c r="CB67" s="66">
        <f t="shared" si="55"/>
        <v>1</v>
      </c>
      <c r="CC67" s="66">
        <f t="shared" si="56"/>
        <v>1</v>
      </c>
      <c r="CD67" s="66">
        <f t="shared" si="57"/>
        <v>1</v>
      </c>
    </row>
    <row r="68" spans="1:82">
      <c r="A68" s="96">
        <f t="shared" si="11"/>
        <v>62</v>
      </c>
      <c r="B68" s="109" t="str">
        <f>Scoresheet!B68</f>
        <v>OTU 62</v>
      </c>
      <c r="C68" s="66">
        <f>IF(Scoresheet!C68=0,0,Scoresheet!C68/(Scoresheet!C68+Scoresheet!D68))</f>
        <v>1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0.5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1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0.5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0.5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1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1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1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1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1</v>
      </c>
      <c r="AR68" s="66">
        <f t="shared" si="12"/>
        <v>1</v>
      </c>
      <c r="AS68" s="66">
        <f t="shared" si="13"/>
        <v>0</v>
      </c>
      <c r="AT68" s="66">
        <f t="shared" si="14"/>
        <v>1</v>
      </c>
      <c r="AU68" s="66">
        <f t="shared" si="15"/>
        <v>0</v>
      </c>
      <c r="AV68" s="66">
        <f t="shared" si="16"/>
        <v>0</v>
      </c>
      <c r="AW68" s="66">
        <f t="shared" si="17"/>
        <v>1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1</v>
      </c>
      <c r="BC68" s="66">
        <f t="shared" si="23"/>
        <v>1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1</v>
      </c>
      <c r="BL68" s="66">
        <f t="shared" si="32"/>
        <v>0</v>
      </c>
      <c r="BM68" s="66">
        <f t="shared" si="33"/>
        <v>0</v>
      </c>
      <c r="BN68" s="66">
        <f t="shared" si="34"/>
        <v>1</v>
      </c>
      <c r="BO68" s="66">
        <f t="shared" si="35"/>
        <v>0</v>
      </c>
      <c r="BP68" s="66">
        <f t="shared" si="36"/>
        <v>0</v>
      </c>
      <c r="BQ68" s="66">
        <f t="shared" si="37"/>
        <v>1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1</v>
      </c>
      <c r="BV68" s="66">
        <f t="shared" si="42"/>
        <v>0</v>
      </c>
      <c r="BX68" s="66">
        <f t="shared" si="43"/>
        <v>1</v>
      </c>
      <c r="BY68" s="66">
        <f t="shared" si="52"/>
        <v>1</v>
      </c>
      <c r="BZ68" s="66">
        <f t="shared" si="53"/>
        <v>1</v>
      </c>
      <c r="CA68" s="66">
        <f t="shared" si="54"/>
        <v>1</v>
      </c>
      <c r="CB68" s="66">
        <f t="shared" si="55"/>
        <v>1</v>
      </c>
      <c r="CC68" s="66">
        <f t="shared" si="56"/>
        <v>1</v>
      </c>
      <c r="CD68" s="66">
        <f t="shared" si="57"/>
        <v>1</v>
      </c>
    </row>
    <row r="69" spans="1:82">
      <c r="A69" s="96">
        <f t="shared" si="11"/>
        <v>63</v>
      </c>
      <c r="B69" s="109" t="str">
        <f>Scoresheet!B69</f>
        <v>OTU 63</v>
      </c>
      <c r="C69" s="66">
        <f>IF(Scoresheet!C69=0,0,Scoresheet!C69/(Scoresheet!C69+Scoresheet!D69))</f>
        <v>1</v>
      </c>
      <c r="D69" s="109">
        <f>IF(Scoresheet!D69=0,0,Scoresheet!D69/(Scoresheet!C69+Scoresheet!D69))</f>
        <v>0</v>
      </c>
      <c r="E69" s="66">
        <f>IF(Scoresheet!E69=0,0,Scoresheet!E69/(Scoresheet!E69+Scoresheet!F69))</f>
        <v>1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0.5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0.5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0.5</v>
      </c>
      <c r="W69" s="109">
        <f>IF((Scoresheet!$Y69+Scoresheet!$Z69+Scoresheet!$AA69)=0,0,FLOOR(Scoresheet!AA69/(Scoresheet!$Y69+Scoresheet!$Z69+Scoresheet!$AA69),0.01))</f>
        <v>0.5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1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1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1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1</v>
      </c>
      <c r="AR69" s="66">
        <f t="shared" si="12"/>
        <v>1</v>
      </c>
      <c r="AS69" s="66">
        <f t="shared" si="13"/>
        <v>1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1</v>
      </c>
      <c r="BD69" s="66">
        <f t="shared" si="24"/>
        <v>1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1</v>
      </c>
      <c r="BK69" s="66">
        <f t="shared" si="31"/>
        <v>1</v>
      </c>
      <c r="BL69" s="66">
        <f t="shared" si="32"/>
        <v>0</v>
      </c>
      <c r="BM69" s="66">
        <f t="shared" si="33"/>
        <v>0</v>
      </c>
      <c r="BN69" s="66">
        <f t="shared" si="34"/>
        <v>1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1</v>
      </c>
      <c r="BT69" s="66">
        <f t="shared" si="40"/>
        <v>0</v>
      </c>
      <c r="BU69" s="66">
        <f t="shared" si="41"/>
        <v>1</v>
      </c>
      <c r="BV69" s="66">
        <f t="shared" si="42"/>
        <v>0</v>
      </c>
      <c r="BX69" s="66">
        <f t="shared" si="43"/>
        <v>1</v>
      </c>
      <c r="BY69" s="66">
        <f t="shared" si="52"/>
        <v>1</v>
      </c>
      <c r="BZ69" s="66">
        <f t="shared" si="53"/>
        <v>1</v>
      </c>
      <c r="CA69" s="66">
        <f t="shared" si="54"/>
        <v>1</v>
      </c>
      <c r="CB69" s="66">
        <f t="shared" si="55"/>
        <v>1</v>
      </c>
      <c r="CC69" s="66">
        <f t="shared" si="56"/>
        <v>1</v>
      </c>
      <c r="CD69" s="66">
        <f t="shared" si="57"/>
        <v>1</v>
      </c>
    </row>
    <row r="70" spans="1:82">
      <c r="A70" s="96">
        <f t="shared" si="11"/>
        <v>64</v>
      </c>
      <c r="B70" s="109" t="str">
        <f>Scoresheet!B70</f>
        <v>OTU 64</v>
      </c>
      <c r="C70" s="66">
        <f>IF(Scoresheet!C70=0,0,Scoresheet!C70/(Scoresheet!C70+Scoresheet!D70))</f>
        <v>1</v>
      </c>
      <c r="D70" s="109">
        <f>IF(Scoresheet!D70=0,0,Scoresheet!D70/(Scoresheet!C70+Scoresheet!D70))</f>
        <v>0</v>
      </c>
      <c r="E70" s="66">
        <f>IF(Scoresheet!E70=0,0,Scoresheet!E70/(Scoresheet!E70+Scoresheet!F70))</f>
        <v>0.5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0.5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0.33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0.33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0.33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1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1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1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0.5</v>
      </c>
      <c r="AG70" s="66">
        <f>IF((Scoresheet!$AJ70+Scoresheet!$AK70+Scoresheet!$AL70)=0,0,FLOOR(Scoresheet!AK70/(Scoresheet!$AJ70+Scoresheet!$AK70+Scoresheet!$AL70),0.01))</f>
        <v>0.5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1</v>
      </c>
      <c r="AR70" s="66">
        <f t="shared" si="12"/>
        <v>1</v>
      </c>
      <c r="AS70" s="66">
        <f t="shared" si="13"/>
        <v>1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1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1</v>
      </c>
      <c r="BC70" s="66">
        <f t="shared" si="23"/>
        <v>1</v>
      </c>
      <c r="BD70" s="66">
        <f t="shared" si="24"/>
        <v>1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1</v>
      </c>
      <c r="BL70" s="66">
        <f t="shared" si="32"/>
        <v>0</v>
      </c>
      <c r="BM70" s="66">
        <f t="shared" si="33"/>
        <v>0</v>
      </c>
      <c r="BN70" s="66">
        <f t="shared" si="34"/>
        <v>1</v>
      </c>
      <c r="BO70" s="66">
        <f t="shared" si="35"/>
        <v>0</v>
      </c>
      <c r="BP70" s="66">
        <f t="shared" si="36"/>
        <v>0</v>
      </c>
      <c r="BQ70" s="66">
        <f t="shared" si="37"/>
        <v>1</v>
      </c>
      <c r="BR70" s="66">
        <f t="shared" si="38"/>
        <v>0</v>
      </c>
      <c r="BS70" s="66">
        <f t="shared" si="39"/>
        <v>0</v>
      </c>
      <c r="BT70" s="66">
        <f t="shared" si="40"/>
        <v>1</v>
      </c>
      <c r="BU70" s="66">
        <f t="shared" si="41"/>
        <v>1</v>
      </c>
      <c r="BV70" s="66">
        <f t="shared" si="42"/>
        <v>0</v>
      </c>
      <c r="BX70" s="66">
        <f t="shared" si="43"/>
        <v>1</v>
      </c>
      <c r="BY70" s="66">
        <f t="shared" si="52"/>
        <v>1</v>
      </c>
      <c r="BZ70" s="66">
        <f t="shared" si="53"/>
        <v>1</v>
      </c>
      <c r="CA70" s="66">
        <f t="shared" si="54"/>
        <v>1</v>
      </c>
      <c r="CB70" s="66">
        <f t="shared" si="55"/>
        <v>1</v>
      </c>
      <c r="CC70" s="66">
        <f t="shared" si="56"/>
        <v>1</v>
      </c>
      <c r="CD70" s="66">
        <f t="shared" si="57"/>
        <v>1</v>
      </c>
    </row>
    <row r="71" spans="1:82">
      <c r="A71" s="96">
        <f t="shared" si="11"/>
        <v>65</v>
      </c>
      <c r="B71" s="109" t="str">
        <f>Scoresheet!B71</f>
        <v>OTU 65</v>
      </c>
      <c r="C71" s="66">
        <f>IF(Scoresheet!C71=0,0,Scoresheet!C71/(Scoresheet!C71+Scoresheet!D71))</f>
        <v>1</v>
      </c>
      <c r="D71" s="109">
        <f>IF(Scoresheet!D71=0,0,Scoresheet!D71/(Scoresheet!C71+Scoresheet!D71))</f>
        <v>0</v>
      </c>
      <c r="E71" s="66">
        <f>IF(Scoresheet!E71=0,0,Scoresheet!E71/(Scoresheet!E71+Scoresheet!F71))</f>
        <v>1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0.17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0.17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0.17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0.17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0.17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0.17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1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1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1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1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1</v>
      </c>
      <c r="AR71" s="66">
        <f t="shared" si="12"/>
        <v>1</v>
      </c>
      <c r="AS71" s="66">
        <f t="shared" si="13"/>
        <v>1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1</v>
      </c>
      <c r="BC71" s="66">
        <f t="shared" si="23"/>
        <v>1</v>
      </c>
      <c r="BD71" s="66">
        <f t="shared" si="24"/>
        <v>1</v>
      </c>
      <c r="BE71" s="66">
        <f t="shared" si="25"/>
        <v>1</v>
      </c>
      <c r="BF71" s="66">
        <f t="shared" si="26"/>
        <v>1</v>
      </c>
      <c r="BG71" s="66">
        <f t="shared" si="27"/>
        <v>1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1</v>
      </c>
      <c r="BL71" s="66">
        <f t="shared" si="32"/>
        <v>0</v>
      </c>
      <c r="BM71" s="66">
        <f t="shared" si="33"/>
        <v>0</v>
      </c>
      <c r="BN71" s="66">
        <f t="shared" si="34"/>
        <v>1</v>
      </c>
      <c r="BO71" s="66">
        <f t="shared" si="35"/>
        <v>0</v>
      </c>
      <c r="BP71" s="66">
        <f t="shared" si="36"/>
        <v>0</v>
      </c>
      <c r="BQ71" s="66">
        <f t="shared" si="37"/>
        <v>1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1</v>
      </c>
      <c r="BV71" s="66">
        <f t="shared" si="42"/>
        <v>0</v>
      </c>
      <c r="BX71" s="66">
        <f t="shared" si="43"/>
        <v>1</v>
      </c>
      <c r="BY71" s="66">
        <f t="shared" si="52"/>
        <v>1</v>
      </c>
      <c r="BZ71" s="66">
        <f t="shared" si="53"/>
        <v>1</v>
      </c>
      <c r="CA71" s="66">
        <f t="shared" si="54"/>
        <v>1</v>
      </c>
      <c r="CB71" s="66">
        <f t="shared" si="55"/>
        <v>1</v>
      </c>
      <c r="CC71" s="66">
        <f t="shared" si="56"/>
        <v>1</v>
      </c>
      <c r="CD71" s="66">
        <f t="shared" si="57"/>
        <v>1</v>
      </c>
    </row>
    <row r="72" spans="1:82">
      <c r="A72" s="96">
        <f t="shared" ref="A72:A107" si="58">IF(B72&gt;0,(ROW(A72)-6),0)</f>
        <v>66</v>
      </c>
      <c r="B72" s="109" t="str">
        <f>Scoresheet!B72</f>
        <v>OTU 66</v>
      </c>
      <c r="C72" s="66">
        <f>IF(Scoresheet!C72=0,0,Scoresheet!C72/(Scoresheet!C72+Scoresheet!D72))</f>
        <v>1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1</v>
      </c>
      <c r="G72" s="66">
        <f>IF(Scoresheet!I72=0,0,Scoresheet!I72/(Scoresheet!I72+Scoresheet!J72)*(IF(Result!E72=0,1,Result!E72)))</f>
        <v>0.5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1</v>
      </c>
      <c r="J72" s="109">
        <f>IF(Scoresheet!M72=0,0,Scoresheet!M72/(Scoresheet!M72+Scoresheet!N72))</f>
        <v>0.5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0.5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0.5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1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0.5</v>
      </c>
      <c r="Z72" s="115">
        <f>IF((Scoresheet!$AB72+Scoresheet!$AC72+Scoresheet!$AD72)=0,0,FLOOR(Scoresheet!AD72/(Scoresheet!$AB72+Scoresheet!$AC72+Scoresheet!$AD72),0.01))</f>
        <v>0.5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1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1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1</v>
      </c>
      <c r="AR72" s="66">
        <f t="shared" ref="AR72:AR107" si="59">IF(C72+D72&gt;0,1,0)</f>
        <v>1</v>
      </c>
      <c r="AS72" s="66">
        <f t="shared" ref="AS72:AS107" si="60">IF(E72&gt;0,1,0)</f>
        <v>0</v>
      </c>
      <c r="AT72" s="66">
        <f t="shared" ref="AT72:AT107" si="61">IF(F72&gt;0,1,0)</f>
        <v>1</v>
      </c>
      <c r="AU72" s="66">
        <f t="shared" ref="AU72:AU107" si="62">IF(G72&gt;0,1,0)</f>
        <v>1</v>
      </c>
      <c r="AV72" s="66">
        <f t="shared" ref="AV72:AV107" si="63">IF(H72&gt;0,1,0)</f>
        <v>0</v>
      </c>
      <c r="AW72" s="66">
        <f t="shared" ref="AW72:AW107" si="64">IF(I72&gt;0,1,0)</f>
        <v>1</v>
      </c>
      <c r="AX72" s="66">
        <f t="shared" ref="AX72:AX107" si="65">IF(J72&gt;0,1,0)</f>
        <v>1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1</v>
      </c>
      <c r="BC72" s="66">
        <f t="shared" ref="BC72:BC107" si="70">IF(O72&gt;0,1,0)</f>
        <v>1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1</v>
      </c>
      <c r="BL72" s="66">
        <f t="shared" ref="BL72:BL107" si="79">IF(X72&gt;0,1,0)</f>
        <v>0</v>
      </c>
      <c r="BM72" s="66">
        <f t="shared" ref="BM72:BM107" si="80">IF(Y72&gt;0,1,0)</f>
        <v>1</v>
      </c>
      <c r="BN72" s="66">
        <f t="shared" ref="BN72:BN107" si="81">IF(Z72&gt;0,1,0)</f>
        <v>1</v>
      </c>
      <c r="BO72" s="66">
        <f t="shared" ref="BO72:BO107" si="82">IF(AA72&gt;0,1,0)</f>
        <v>0</v>
      </c>
      <c r="BP72" s="66">
        <f t="shared" ref="BP72:BP107" si="83">IF(AB72&gt;0,1,0)</f>
        <v>1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1</v>
      </c>
      <c r="BV72" s="66">
        <f t="shared" ref="BV72:BV107" si="89">IF(AH72&gt;0,1,0)</f>
        <v>0</v>
      </c>
      <c r="BX72" s="66">
        <f t="shared" ref="BX72:BX107" si="90">AR72</f>
        <v>1</v>
      </c>
      <c r="BY72" s="66">
        <f t="shared" si="52"/>
        <v>1</v>
      </c>
      <c r="BZ72" s="66">
        <f t="shared" si="53"/>
        <v>1</v>
      </c>
      <c r="CA72" s="66">
        <f t="shared" si="54"/>
        <v>1</v>
      </c>
      <c r="CB72" s="66">
        <f t="shared" si="55"/>
        <v>1</v>
      </c>
      <c r="CC72" s="66">
        <f t="shared" si="56"/>
        <v>1</v>
      </c>
      <c r="CD72" s="66">
        <f t="shared" si="57"/>
        <v>1</v>
      </c>
    </row>
    <row r="73" spans="1:82">
      <c r="A73" s="96">
        <f t="shared" si="58"/>
        <v>67</v>
      </c>
      <c r="B73" s="109" t="str">
        <f>Scoresheet!B73</f>
        <v>OTU 67</v>
      </c>
      <c r="C73" s="66">
        <f>IF(Scoresheet!C73=0,0,Scoresheet!C73/(Scoresheet!C73+Scoresheet!D73))</f>
        <v>1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0.5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0.5</v>
      </c>
      <c r="I73" s="66">
        <f>IF(Scoresheet!L73=0,0,Scoresheet!L73/(Scoresheet!K73+Scoresheet!L73)*(IF(Result!E73=0,1,Result!E73)))</f>
        <v>0.5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0.33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0.33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0.33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1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1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0.5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0.5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1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1</v>
      </c>
      <c r="AR73" s="66">
        <f t="shared" si="59"/>
        <v>1</v>
      </c>
      <c r="AS73" s="66">
        <f t="shared" si="60"/>
        <v>0</v>
      </c>
      <c r="AT73" s="66">
        <f t="shared" si="61"/>
        <v>1</v>
      </c>
      <c r="AU73" s="66">
        <f t="shared" si="62"/>
        <v>0</v>
      </c>
      <c r="AV73" s="66">
        <f t="shared" si="63"/>
        <v>1</v>
      </c>
      <c r="AW73" s="66">
        <f t="shared" si="64"/>
        <v>1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1</v>
      </c>
      <c r="BC73" s="66">
        <f t="shared" si="70"/>
        <v>1</v>
      </c>
      <c r="BD73" s="66">
        <f t="shared" si="71"/>
        <v>1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1</v>
      </c>
      <c r="BL73" s="66">
        <f t="shared" si="79"/>
        <v>0</v>
      </c>
      <c r="BM73" s="66">
        <f t="shared" si="80"/>
        <v>0</v>
      </c>
      <c r="BN73" s="66">
        <f t="shared" si="81"/>
        <v>1</v>
      </c>
      <c r="BO73" s="66">
        <f t="shared" si="82"/>
        <v>0</v>
      </c>
      <c r="BP73" s="66">
        <f t="shared" si="83"/>
        <v>1</v>
      </c>
      <c r="BQ73" s="66">
        <f t="shared" si="84"/>
        <v>1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1</v>
      </c>
      <c r="BV73" s="66">
        <f t="shared" si="89"/>
        <v>0</v>
      </c>
      <c r="BX73" s="66">
        <f t="shared" si="90"/>
        <v>1</v>
      </c>
      <c r="BY73" s="66">
        <f t="shared" si="52"/>
        <v>1</v>
      </c>
      <c r="BZ73" s="66">
        <f t="shared" si="53"/>
        <v>1</v>
      </c>
      <c r="CA73" s="66">
        <f t="shared" si="54"/>
        <v>1</v>
      </c>
      <c r="CB73" s="66">
        <f t="shared" si="55"/>
        <v>1</v>
      </c>
      <c r="CC73" s="66">
        <f t="shared" si="56"/>
        <v>1</v>
      </c>
      <c r="CD73" s="66">
        <f t="shared" si="57"/>
        <v>1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67</v>
      </c>
      <c r="B108" s="118" t="s">
        <v>148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149</v>
      </c>
      <c r="AQ108" s="96" ph="1">
        <f t="shared" ref="AQ108:BV108" si="91">SUM(AQ7:AQ107)</f>
        <v>67</v>
      </c>
      <c r="AR108" s="96" ph="1">
        <f t="shared" si="91"/>
        <v>67</v>
      </c>
      <c r="AS108" s="96" ph="1">
        <f t="shared" si="91"/>
        <v>32</v>
      </c>
      <c r="AT108" s="96" ph="1">
        <f t="shared" si="91"/>
        <v>33</v>
      </c>
      <c r="AU108" s="96" ph="1">
        <f t="shared" si="91"/>
        <v>10</v>
      </c>
      <c r="AV108" s="96" ph="1">
        <f t="shared" si="91"/>
        <v>17</v>
      </c>
      <c r="AW108" s="96" ph="1">
        <f t="shared" si="91"/>
        <v>30</v>
      </c>
      <c r="AX108" s="96" ph="1">
        <f t="shared" si="91"/>
        <v>13</v>
      </c>
      <c r="AY108" s="96" ph="1">
        <f t="shared" si="91"/>
        <v>0</v>
      </c>
      <c r="AZ108" s="96" ph="1">
        <f t="shared" si="91"/>
        <v>1</v>
      </c>
      <c r="BA108" s="96" ph="1">
        <f t="shared" si="91"/>
        <v>11</v>
      </c>
      <c r="BB108" s="96" ph="1">
        <f t="shared" si="91"/>
        <v>34</v>
      </c>
      <c r="BC108" s="96" ph="1">
        <f t="shared" si="91"/>
        <v>56</v>
      </c>
      <c r="BD108" s="96" ph="1">
        <f t="shared" si="91"/>
        <v>50</v>
      </c>
      <c r="BE108" s="96" ph="1">
        <f t="shared" si="91"/>
        <v>34</v>
      </c>
      <c r="BF108" s="96" ph="1">
        <f t="shared" si="91"/>
        <v>16</v>
      </c>
      <c r="BG108" s="96" ph="1">
        <f t="shared" si="91"/>
        <v>8</v>
      </c>
      <c r="BH108" s="96" ph="1">
        <f t="shared" si="91"/>
        <v>3</v>
      </c>
      <c r="BI108" s="96" ph="1">
        <f t="shared" si="91"/>
        <v>6</v>
      </c>
      <c r="BJ108" s="96" ph="1">
        <f t="shared" si="91"/>
        <v>14</v>
      </c>
      <c r="BK108" s="96" ph="1">
        <f t="shared" si="91"/>
        <v>63</v>
      </c>
      <c r="BL108" s="96" ph="1">
        <f t="shared" si="91"/>
        <v>5</v>
      </c>
      <c r="BM108" s="96" ph="1">
        <f t="shared" si="91"/>
        <v>27</v>
      </c>
      <c r="BN108" s="96" ph="1">
        <f t="shared" si="91"/>
        <v>54</v>
      </c>
      <c r="BO108" s="96" ph="1">
        <f t="shared" si="91"/>
        <v>1</v>
      </c>
      <c r="BP108" s="96" ph="1">
        <f t="shared" si="91"/>
        <v>39</v>
      </c>
      <c r="BQ108" s="96" ph="1">
        <f t="shared" si="91"/>
        <v>39</v>
      </c>
      <c r="BR108" s="96" ph="1">
        <f t="shared" si="91"/>
        <v>19</v>
      </c>
      <c r="BS108" s="96" ph="1">
        <f t="shared" si="91"/>
        <v>10</v>
      </c>
      <c r="BT108" s="96" ph="1">
        <f t="shared" si="91"/>
        <v>2</v>
      </c>
      <c r="BU108" s="96" ph="1">
        <f t="shared" si="91"/>
        <v>67</v>
      </c>
      <c r="BV108" s="96" ph="1">
        <f t="shared" si="91"/>
        <v>2</v>
      </c>
      <c r="BW108" s="117" t="s">
        <v>149</v>
      </c>
      <c r="BX108" s="117" ph="1">
        <f>SUM(BX7:BX107)</f>
        <v>67</v>
      </c>
      <c r="BY108" s="117" ph="1">
        <f t="shared" ref="BY108:CD108" si="92">SUM(BY7:BY107)</f>
        <v>67</v>
      </c>
      <c r="BZ108" s="117" ph="1">
        <f t="shared" si="92"/>
        <v>67</v>
      </c>
      <c r="CA108" s="117" ph="1">
        <f t="shared" si="92"/>
        <v>67</v>
      </c>
      <c r="CB108" s="117" ph="1">
        <f t="shared" si="92"/>
        <v>67</v>
      </c>
      <c r="CC108" s="117" ph="1">
        <f t="shared" si="92"/>
        <v>67</v>
      </c>
      <c r="CD108" s="117" ph="1">
        <f t="shared" si="92"/>
        <v>67</v>
      </c>
    </row>
    <row r="109" spans="1:82">
      <c r="A109" s="96"/>
      <c r="B109" s="118" t="s">
        <v>150</v>
      </c>
      <c r="C109" s="117"/>
      <c r="D109" s="123">
        <f>SUM(D7:D107)</f>
        <v>3</v>
      </c>
      <c r="E109" s="97">
        <f t="shared" ref="E109:AH109" si="93">SUM(E7:E107)</f>
        <v>31</v>
      </c>
      <c r="F109" s="97">
        <f>SUM(F7:F107)</f>
        <v>20.5</v>
      </c>
      <c r="G109" s="97">
        <f t="shared" si="93"/>
        <v>5.25</v>
      </c>
      <c r="H109" s="97">
        <f t="shared" si="93"/>
        <v>11.75</v>
      </c>
      <c r="I109" s="97">
        <f t="shared" si="93"/>
        <v>24.25</v>
      </c>
      <c r="J109" s="123">
        <f t="shared" si="93"/>
        <v>8.5</v>
      </c>
      <c r="K109" s="97">
        <f t="shared" si="93"/>
        <v>0</v>
      </c>
      <c r="L109" s="97">
        <f t="shared" si="93"/>
        <v>0.25</v>
      </c>
      <c r="M109" s="97">
        <f t="shared" si="93"/>
        <v>3.18</v>
      </c>
      <c r="N109" s="97">
        <f t="shared" si="93"/>
        <v>10.89</v>
      </c>
      <c r="O109" s="97">
        <f t="shared" si="93"/>
        <v>18.729999999999997</v>
      </c>
      <c r="P109" s="97">
        <f t="shared" si="93"/>
        <v>16.16</v>
      </c>
      <c r="Q109" s="97">
        <f t="shared" si="93"/>
        <v>9.9300000000000015</v>
      </c>
      <c r="R109" s="97">
        <f t="shared" si="93"/>
        <v>4.0900000000000007</v>
      </c>
      <c r="S109" s="123">
        <f t="shared" si="93"/>
        <v>3.5300000000000002</v>
      </c>
      <c r="T109" s="97">
        <f t="shared" si="93"/>
        <v>3</v>
      </c>
      <c r="U109" s="97">
        <f t="shared" si="93"/>
        <v>3.99</v>
      </c>
      <c r="V109" s="97">
        <f t="shared" si="93"/>
        <v>6.99</v>
      </c>
      <c r="W109" s="123">
        <f t="shared" si="93"/>
        <v>55.989999999999995</v>
      </c>
      <c r="X109" s="97">
        <f t="shared" si="93"/>
        <v>4</v>
      </c>
      <c r="Y109" s="97">
        <f t="shared" si="93"/>
        <v>17.5</v>
      </c>
      <c r="Z109" s="123">
        <f t="shared" si="93"/>
        <v>45.5</v>
      </c>
      <c r="AA109" s="97">
        <f t="shared" si="93"/>
        <v>0.33</v>
      </c>
      <c r="AB109" s="97">
        <f t="shared" si="93"/>
        <v>26.58</v>
      </c>
      <c r="AC109" s="97">
        <f t="shared" si="93"/>
        <v>21.91</v>
      </c>
      <c r="AD109" s="97">
        <f t="shared" si="93"/>
        <v>11.58</v>
      </c>
      <c r="AE109" s="123">
        <f t="shared" si="93"/>
        <v>6.58</v>
      </c>
      <c r="AF109" s="97">
        <f t="shared" si="93"/>
        <v>0.83000000000000007</v>
      </c>
      <c r="AG109" s="97">
        <f t="shared" si="93"/>
        <v>65.33</v>
      </c>
      <c r="AH109" s="123">
        <f t="shared" si="93"/>
        <v>0.83000000000000007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151</v>
      </c>
      <c r="C110" s="117"/>
      <c r="D110" s="123">
        <f>AR108</f>
        <v>67</v>
      </c>
      <c r="E110" s="97">
        <f>BY108</f>
        <v>67</v>
      </c>
      <c r="F110" s="97">
        <f>BY108</f>
        <v>67</v>
      </c>
      <c r="G110" s="97">
        <f>BY108</f>
        <v>67</v>
      </c>
      <c r="H110" s="97">
        <f>BY108</f>
        <v>67</v>
      </c>
      <c r="I110" s="97">
        <f>BY108</f>
        <v>67</v>
      </c>
      <c r="J110" s="123">
        <f>BY108</f>
        <v>67</v>
      </c>
      <c r="K110" s="98">
        <f>BZ108</f>
        <v>67</v>
      </c>
      <c r="L110" s="98">
        <f>BZ108</f>
        <v>67</v>
      </c>
      <c r="M110" s="98">
        <f>BZ108</f>
        <v>67</v>
      </c>
      <c r="N110" s="98">
        <f>BZ108</f>
        <v>67</v>
      </c>
      <c r="O110" s="98">
        <f>BZ108</f>
        <v>67</v>
      </c>
      <c r="P110" s="98">
        <f>BZ108</f>
        <v>67</v>
      </c>
      <c r="Q110" s="98">
        <f>BZ108</f>
        <v>67</v>
      </c>
      <c r="R110" s="98">
        <f>BZ108</f>
        <v>67</v>
      </c>
      <c r="S110" s="119">
        <f>BZ108</f>
        <v>67</v>
      </c>
      <c r="T110" s="99">
        <f>CA108</f>
        <v>67</v>
      </c>
      <c r="U110" s="99">
        <f>CA108</f>
        <v>67</v>
      </c>
      <c r="V110" s="99">
        <f>CA108</f>
        <v>67</v>
      </c>
      <c r="W110" s="120">
        <f>CA108</f>
        <v>67</v>
      </c>
      <c r="X110" s="117">
        <f>CB108</f>
        <v>67</v>
      </c>
      <c r="Y110" s="117">
        <f>CB108</f>
        <v>67</v>
      </c>
      <c r="Z110" s="118">
        <f>CB108</f>
        <v>67</v>
      </c>
      <c r="AA110" s="101">
        <f>CC108</f>
        <v>67</v>
      </c>
      <c r="AB110" s="101">
        <f>CC108</f>
        <v>67</v>
      </c>
      <c r="AC110" s="101">
        <f>CC108</f>
        <v>67</v>
      </c>
      <c r="AD110" s="101">
        <f>CC108</f>
        <v>67</v>
      </c>
      <c r="AE110" s="121">
        <f>CC108</f>
        <v>67</v>
      </c>
      <c r="AF110" s="95">
        <f>CD108</f>
        <v>67</v>
      </c>
      <c r="AG110" s="95">
        <f>CD108</f>
        <v>67</v>
      </c>
      <c r="AH110" s="122">
        <f>CD108</f>
        <v>67</v>
      </c>
      <c r="AI110" s="95"/>
      <c r="AJ110" s="95"/>
      <c r="AK110" s="95"/>
      <c r="AL110" s="95"/>
      <c r="AM110" s="95"/>
      <c r="AN110" s="95"/>
      <c r="AP110" s="66" t="s">
        <v>163</v>
      </c>
      <c r="AQ110" s="66">
        <f>SUM(BX108:CD108)</f>
        <v>469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165</v>
      </c>
      <c r="AQ111" s="66">
        <f>AQ108*7-SUM(BX108:CD108)</f>
        <v>0</v>
      </c>
    </row>
    <row r="112" spans="1:82">
      <c r="A112" s="96"/>
      <c r="B112" s="96" t="s">
        <v>152</v>
      </c>
      <c r="C112" s="96"/>
      <c r="D112" s="59">
        <f>(D109/AR108)*100</f>
        <v>4.4776119402985071</v>
      </c>
      <c r="E112" s="59">
        <f>(E109/BY108)*100</f>
        <v>46.268656716417908</v>
      </c>
      <c r="F112" s="59">
        <f>(F109/BY108)*100</f>
        <v>30.597014925373134</v>
      </c>
      <c r="G112" s="59">
        <f>(G109/BY108)*100</f>
        <v>7.8358208955223887</v>
      </c>
      <c r="H112" s="59">
        <f>(H109/BY108)*100</f>
        <v>17.537313432835823</v>
      </c>
      <c r="I112" s="59">
        <f>(I109/BY108)*100</f>
        <v>36.194029850746269</v>
      </c>
      <c r="J112" s="59">
        <f>(J109/BY108)*100</f>
        <v>12.686567164179104</v>
      </c>
      <c r="K112" s="59">
        <f>(K109/BZ108)*100</f>
        <v>0</v>
      </c>
      <c r="L112" s="59">
        <f>(L109/BZ108)*100</f>
        <v>0.37313432835820892</v>
      </c>
      <c r="M112" s="59">
        <f>(M109/BZ108)*100</f>
        <v>4.7462686567164178</v>
      </c>
      <c r="N112" s="59">
        <f>(N109/BZ108)*100</f>
        <v>16.253731343283583</v>
      </c>
      <c r="O112" s="59">
        <f>(O109/BZ108)*100</f>
        <v>27.955223880597007</v>
      </c>
      <c r="P112" s="59">
        <f>(P109/BZ108)*100</f>
        <v>24.119402985074629</v>
      </c>
      <c r="Q112" s="59">
        <f>(Q109/BZ108)*100</f>
        <v>14.820895522388062</v>
      </c>
      <c r="R112" s="59">
        <f>(R109/BZ108)*100</f>
        <v>6.1044776119402995</v>
      </c>
      <c r="S112" s="59">
        <f>(S109/BZ108)*100</f>
        <v>5.2686567164179108</v>
      </c>
      <c r="T112" s="59">
        <f>(T109/CA108)*100</f>
        <v>4.4776119402985071</v>
      </c>
      <c r="U112" s="59">
        <f>(U109/CA108)*100</f>
        <v>5.955223880597015</v>
      </c>
      <c r="V112" s="59">
        <f>(V109/CA108)*100</f>
        <v>10.432835820895523</v>
      </c>
      <c r="W112" s="59">
        <f>(W109/CA108)*100</f>
        <v>83.567164179104466</v>
      </c>
      <c r="X112" s="59">
        <f>(X109/CB108)*100</f>
        <v>5.9701492537313428</v>
      </c>
      <c r="Y112" s="59">
        <f>(Y109/CB108)*100</f>
        <v>26.119402985074625</v>
      </c>
      <c r="Z112" s="59">
        <f>(Z109/CB108)*100</f>
        <v>67.910447761194021</v>
      </c>
      <c r="AA112" s="59">
        <f>(AA109/CC108)*100</f>
        <v>0.49253731343283585</v>
      </c>
      <c r="AB112" s="59">
        <f>(AB109/CC108)*100</f>
        <v>39.671641791044777</v>
      </c>
      <c r="AC112" s="59">
        <f>(AC109/CC108)*100</f>
        <v>32.701492537313435</v>
      </c>
      <c r="AD112" s="59">
        <f>(AD109/CC108)*100</f>
        <v>17.283582089552237</v>
      </c>
      <c r="AE112" s="59">
        <f>(AE109/CC108)*100</f>
        <v>9.8208955223880601</v>
      </c>
      <c r="AF112" s="59">
        <f>(AF109/CD108)*100</f>
        <v>1.2388059701492538</v>
      </c>
      <c r="AG112" s="59">
        <f>(AG109/CD108)*100</f>
        <v>97.507462686567152</v>
      </c>
      <c r="AH112" s="59">
        <f>(AH109/CD108)*100</f>
        <v>1.2388059701492538</v>
      </c>
      <c r="AP112" s="66" t="s">
        <v>164</v>
      </c>
      <c r="AQ112" s="66">
        <f>AQ108*7</f>
        <v>469</v>
      </c>
    </row>
    <row r="114" spans="42:43">
      <c r="AP114" s="66" t="s">
        <v>166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2012-05-16T04:41:11Z</dcterms:modified>
</cp:coreProperties>
</file>